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1" i="1"/>
  <c r="D191"/>
  <c r="C191"/>
  <c r="C197"/>
  <c r="C195" s="1"/>
  <c r="C194" s="1"/>
  <c r="C178"/>
  <c r="C177" s="1"/>
  <c r="C83"/>
  <c r="C130"/>
  <c r="D83"/>
  <c r="E105" l="1"/>
  <c r="E58"/>
  <c r="E59"/>
  <c r="E60"/>
  <c r="E61"/>
  <c r="D76"/>
  <c r="C76"/>
  <c r="E173"/>
  <c r="D172"/>
  <c r="C172"/>
  <c r="D81"/>
  <c r="D54"/>
  <c r="C54"/>
  <c r="E47"/>
  <c r="E44"/>
  <c r="C42"/>
  <c r="D42"/>
  <c r="D33"/>
  <c r="C46"/>
  <c r="D37"/>
  <c r="D197"/>
  <c r="E18"/>
  <c r="D17"/>
  <c r="D69"/>
  <c r="C69"/>
  <c r="C17"/>
  <c r="E153"/>
  <c r="C21"/>
  <c r="D31"/>
  <c r="E115"/>
  <c r="D29"/>
  <c r="E36"/>
  <c r="E9"/>
  <c r="E12"/>
  <c r="E13"/>
  <c r="E14"/>
  <c r="E15"/>
  <c r="E20"/>
  <c r="E22"/>
  <c r="E24"/>
  <c r="E25"/>
  <c r="E26"/>
  <c r="E30"/>
  <c r="E32"/>
  <c r="E34"/>
  <c r="E35"/>
  <c r="E38"/>
  <c r="E39"/>
  <c r="E43"/>
  <c r="E48"/>
  <c r="E49"/>
  <c r="E50"/>
  <c r="E55"/>
  <c r="E56"/>
  <c r="E64"/>
  <c r="E66"/>
  <c r="E67"/>
  <c r="E70"/>
  <c r="E71"/>
  <c r="E72"/>
  <c r="E73"/>
  <c r="E74"/>
  <c r="E75"/>
  <c r="E77"/>
  <c r="D19"/>
  <c r="E117"/>
  <c r="E129"/>
  <c r="E69" l="1"/>
  <c r="D80"/>
  <c r="E17"/>
  <c r="D46"/>
  <c r="D45" s="1"/>
  <c r="C29"/>
  <c r="E84"/>
  <c r="C31"/>
  <c r="E31" s="1"/>
  <c r="D40" l="1"/>
  <c r="C135" l="1"/>
  <c r="E113"/>
  <c r="E54"/>
  <c r="E122"/>
  <c r="E90"/>
  <c r="E91"/>
  <c r="E92"/>
  <c r="E89"/>
  <c r="E102"/>
  <c r="D21"/>
  <c r="D16" s="1"/>
  <c r="E127"/>
  <c r="E128"/>
  <c r="C81"/>
  <c r="C80" s="1"/>
  <c r="E125"/>
  <c r="C187"/>
  <c r="C190"/>
  <c r="C189" s="1"/>
  <c r="C68" l="1"/>
  <c r="C57" s="1"/>
  <c r="E76"/>
  <c r="E29"/>
  <c r="D28"/>
  <c r="D27" s="1"/>
  <c r="D68"/>
  <c r="C53" l="1"/>
  <c r="C52" s="1"/>
  <c r="D57"/>
  <c r="D53" s="1"/>
  <c r="D52" s="1"/>
  <c r="F50"/>
  <c r="E68"/>
  <c r="D190"/>
  <c r="D189" s="1"/>
  <c r="D169"/>
  <c r="C169"/>
  <c r="D10"/>
  <c r="C8"/>
  <c r="D8"/>
  <c r="C11"/>
  <c r="C19"/>
  <c r="C16" s="1"/>
  <c r="E21"/>
  <c r="C23"/>
  <c r="D23"/>
  <c r="C33"/>
  <c r="E33" s="1"/>
  <c r="C37"/>
  <c r="C40"/>
  <c r="E42"/>
  <c r="E82"/>
  <c r="E85"/>
  <c r="E86"/>
  <c r="E87"/>
  <c r="E88"/>
  <c r="E93"/>
  <c r="E94"/>
  <c r="E95"/>
  <c r="E96"/>
  <c r="E97"/>
  <c r="E99"/>
  <c r="E100"/>
  <c r="E101"/>
  <c r="E103"/>
  <c r="E104"/>
  <c r="E106"/>
  <c r="E107"/>
  <c r="E108"/>
  <c r="E109"/>
  <c r="E110"/>
  <c r="E111"/>
  <c r="E112"/>
  <c r="E114"/>
  <c r="E116"/>
  <c r="E118"/>
  <c r="E119"/>
  <c r="E120"/>
  <c r="E123"/>
  <c r="E124"/>
  <c r="E126"/>
  <c r="D135"/>
  <c r="E136"/>
  <c r="E138"/>
  <c r="E141"/>
  <c r="C142"/>
  <c r="D142"/>
  <c r="E143"/>
  <c r="C144"/>
  <c r="D144"/>
  <c r="E145"/>
  <c r="C146"/>
  <c r="D146"/>
  <c r="E147"/>
  <c r="E148"/>
  <c r="E149"/>
  <c r="C150"/>
  <c r="D150"/>
  <c r="E151"/>
  <c r="E152"/>
  <c r="C155"/>
  <c r="D155"/>
  <c r="E156"/>
  <c r="E157"/>
  <c r="E158"/>
  <c r="E159"/>
  <c r="E160"/>
  <c r="C161"/>
  <c r="D161"/>
  <c r="E162"/>
  <c r="C163"/>
  <c r="D163"/>
  <c r="E164"/>
  <c r="E165"/>
  <c r="E166"/>
  <c r="E167"/>
  <c r="E168"/>
  <c r="E171"/>
  <c r="C186"/>
  <c r="C176" s="1"/>
  <c r="D187"/>
  <c r="D186" s="1"/>
  <c r="D178" s="1"/>
  <c r="D177" s="1"/>
  <c r="D195"/>
  <c r="D194" s="1"/>
  <c r="D176" s="1"/>
  <c r="E83"/>
  <c r="E81"/>
  <c r="D174" l="1"/>
  <c r="D7"/>
  <c r="D132"/>
  <c r="C28"/>
  <c r="C27" s="1"/>
  <c r="E8"/>
  <c r="E23"/>
  <c r="E19"/>
  <c r="E16"/>
  <c r="C10"/>
  <c r="E10" s="1"/>
  <c r="E11"/>
  <c r="E27"/>
  <c r="E37"/>
  <c r="C45"/>
  <c r="E45" s="1"/>
  <c r="E46"/>
  <c r="E28"/>
  <c r="E57"/>
  <c r="E80"/>
  <c r="E169"/>
  <c r="E163"/>
  <c r="E144"/>
  <c r="E155"/>
  <c r="E150"/>
  <c r="E146"/>
  <c r="E161"/>
  <c r="E142"/>
  <c r="E135"/>
  <c r="D175" l="1"/>
  <c r="C7"/>
  <c r="E53"/>
  <c r="E52"/>
  <c r="C6"/>
  <c r="E7" l="1"/>
  <c r="C132"/>
  <c r="D6"/>
  <c r="E6" s="1"/>
  <c r="E172"/>
  <c r="C174"/>
  <c r="E174" s="1"/>
  <c r="C175" l="1"/>
  <c r="E132"/>
</calcChain>
</file>

<file path=xl/sharedStrings.xml><?xml version="1.0" encoding="utf-8"?>
<sst xmlns="http://schemas.openxmlformats.org/spreadsheetml/2006/main" count="2181" uniqueCount="1135">
  <si>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</si>
  <si>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</si>
  <si>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</si>
  <si>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</si>
  <si>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</si>
  <si>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</si>
  <si>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</si>
  <si>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</si>
  <si>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</si>
  <si>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</si>
  <si>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</si>
  <si>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</si>
  <si>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</si>
  <si>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</si>
  <si>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</si>
  <si>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</si>
  <si>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</si>
  <si>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</si>
  <si>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</si>
  <si>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</si>
  <si>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</si>
  <si>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</si>
  <si>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</si>
  <si>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</si>
  <si>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</si>
  <si>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</si>
  <si>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</si>
  <si>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</si>
  <si>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</si>
  <si>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</si>
  <si>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</si>
  <si>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</si>
  <si>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</si>
  <si>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</si>
  <si>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</si>
  <si>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</si>
  <si>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</si>
  <si>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</si>
  <si>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</si>
  <si>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</si>
  <si>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</si>
  <si>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</si>
  <si>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</si>
  <si>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</si>
  <si>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</si>
  <si>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</si>
  <si>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</si>
  <si>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</si>
  <si>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</si>
  <si>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</si>
  <si>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</si>
  <si>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</si>
  <si>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</si>
  <si>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</si>
  <si>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</si>
  <si>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</si>
  <si>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</si>
  <si>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</si>
  <si>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</si>
  <si>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</si>
  <si>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</si>
  <si>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</si>
  <si>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</si>
  <si>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</si>
  <si>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</si>
  <si>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</si>
  <si>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</si>
  <si>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</si>
  <si>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</si>
  <si>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</si>
  <si>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</si>
  <si>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</si>
  <si>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</si>
  <si>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</si>
  <si>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</si>
  <si>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</si>
  <si>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</si>
  <si>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</si>
  <si>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</si>
  <si>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</si>
  <si>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</si>
  <si>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</si>
  <si>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</si>
  <si>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</si>
  <si>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</si>
  <si>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</si>
  <si>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</si>
  <si>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</si>
  <si>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</si>
  <si>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</si>
  <si>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</si>
  <si>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</si>
  <si>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</si>
  <si>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</si>
  <si>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</si>
  <si>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</si>
  <si>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</si>
  <si>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</si>
  <si>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</si>
  <si>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</si>
  <si>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</si>
  <si>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</si>
  <si>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</si>
  <si>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</si>
  <si>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</si>
  <si>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</si>
  <si>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</si>
  <si>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</si>
  <si>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</si>
  <si>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</si>
  <si>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</si>
  <si>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</si>
  <si>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</si>
  <si>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</si>
  <si>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</si>
  <si>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</si>
  <si>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</si>
  <si>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</si>
  <si>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</si>
  <si>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</si>
  <si>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</si>
  <si>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</si>
  <si>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</si>
  <si>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</si>
  <si>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</si>
  <si>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</si>
  <si>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</si>
  <si>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</si>
  <si>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</si>
  <si>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</si>
  <si>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</si>
  <si>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</si>
  <si>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</si>
  <si>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</si>
  <si>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</si>
  <si>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</si>
  <si>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</si>
  <si>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</si>
  <si>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</si>
  <si>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</si>
  <si>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</si>
  <si>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</si>
  <si>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</si>
  <si>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</si>
  <si>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</si>
  <si>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</si>
  <si>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</si>
  <si>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</si>
  <si>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</si>
  <si>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</si>
  <si>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</si>
  <si>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</si>
  <si>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</si>
  <si>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</si>
  <si>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</si>
  <si>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</si>
  <si>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</si>
  <si>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</si>
  <si>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</si>
  <si>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</si>
  <si>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</si>
  <si>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</si>
  <si>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</si>
  <si>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</si>
  <si>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</si>
  <si>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</si>
  <si>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</si>
  <si>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</si>
  <si>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</si>
  <si>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</si>
  <si>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</si>
  <si>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</si>
  <si>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</si>
  <si>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</si>
  <si>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</si>
  <si>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</si>
  <si>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</si>
  <si>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</si>
  <si>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</si>
  <si>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</si>
  <si>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</si>
  <si>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</si>
  <si>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</si>
  <si>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</si>
  <si>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</si>
  <si>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</si>
  <si>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</si>
  <si>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</si>
  <si>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</si>
  <si>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</si>
  <si>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</si>
  <si>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</si>
  <si>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</si>
  <si>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</si>
  <si>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</si>
  <si>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</si>
  <si>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</si>
  <si>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</si>
  <si>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</si>
  <si>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</si>
  <si>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</si>
  <si>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</si>
  <si>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</si>
  <si>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</si>
  <si>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</si>
  <si>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</si>
  <si>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</si>
  <si>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</si>
  <si>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</si>
  <si>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</si>
  <si>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</si>
  <si>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</si>
  <si>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</si>
  <si>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</si>
  <si>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</si>
  <si>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</si>
  <si>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</si>
  <si>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</si>
  <si>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</si>
  <si>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</si>
  <si>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</si>
  <si>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</si>
  <si>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</si>
  <si>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</si>
  <si>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</si>
  <si>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</si>
  <si>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</si>
  <si>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</si>
  <si>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</si>
  <si>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</si>
  <si>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</si>
  <si>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</si>
  <si>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</si>
  <si>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</si>
  <si>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</si>
  <si>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</si>
  <si>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</si>
  <si>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</si>
  <si>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</si>
  <si>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</si>
  <si>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</si>
  <si>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</si>
  <si>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</si>
  <si>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</si>
  <si>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</si>
  <si>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</si>
  <si>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</si>
  <si>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</si>
  <si>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</si>
  <si>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</si>
  <si>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</si>
  <si>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</si>
  <si>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</si>
  <si>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</si>
  <si>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</si>
  <si>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</si>
  <si>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</si>
  <si>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</si>
  <si>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</si>
  <si>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</si>
  <si>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</si>
  <si>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</si>
  <si>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</si>
  <si>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</si>
  <si>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</si>
  <si>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</si>
  <si>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</si>
  <si>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</si>
  <si>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</si>
  <si>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</si>
  <si>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</si>
  <si>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</si>
  <si>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</si>
  <si>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</si>
  <si>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</si>
  <si>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</si>
  <si>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</si>
  <si>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</si>
  <si>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</si>
  <si>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</si>
  <si>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</si>
  <si>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</si>
  <si>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</si>
  <si>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</si>
  <si>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</si>
  <si>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</si>
  <si>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</si>
  <si>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</si>
  <si>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</si>
  <si>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</si>
  <si>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</si>
  <si>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</si>
  <si>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</si>
  <si>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</si>
  <si>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</si>
  <si>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</si>
  <si>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</si>
  <si>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</si>
  <si>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</si>
  <si>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</si>
  <si>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</si>
  <si>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</si>
  <si>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</si>
  <si>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</si>
  <si>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</si>
  <si>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</si>
  <si>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</si>
  <si>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</si>
  <si>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</si>
  <si>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</si>
  <si>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</si>
  <si>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</si>
  <si>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</si>
  <si>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</si>
  <si>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</si>
  <si>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</si>
  <si>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</si>
  <si>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</si>
  <si>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</si>
  <si>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</si>
  <si>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</si>
  <si>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</si>
  <si>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</si>
  <si>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</si>
  <si>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</si>
  <si>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</si>
  <si>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</si>
  <si>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</si>
  <si>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</si>
  <si>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</si>
  <si>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</si>
  <si>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</si>
  <si>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</si>
  <si>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</si>
  <si>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</si>
  <si>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</si>
  <si>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</si>
  <si>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</si>
  <si>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</si>
  <si>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</si>
  <si>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</si>
  <si>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</si>
  <si>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</si>
  <si>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</si>
  <si>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</si>
  <si>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</si>
  <si>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</si>
  <si>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</si>
  <si>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</si>
  <si>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</si>
  <si>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</si>
  <si>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</si>
  <si>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</si>
  <si>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</si>
  <si>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</si>
  <si>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</si>
  <si>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</si>
  <si>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</si>
  <si>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</si>
  <si>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</si>
  <si>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</si>
  <si>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</si>
  <si>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</si>
  <si>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</si>
  <si>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</si>
  <si>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</si>
  <si>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</si>
  <si>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</si>
  <si>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</si>
  <si>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</si>
  <si>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</si>
  <si>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</si>
  <si>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</si>
  <si>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</si>
  <si>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</si>
  <si>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</si>
  <si>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</si>
  <si>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</si>
  <si>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</si>
  <si>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</si>
  <si>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</si>
  <si>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</si>
  <si>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</si>
  <si>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</si>
  <si>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</si>
  <si>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</si>
  <si>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</si>
  <si>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</si>
  <si>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</si>
  <si>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</si>
  <si>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</si>
  <si>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</si>
  <si>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</si>
  <si>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</si>
  <si>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</si>
  <si>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</si>
  <si>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</si>
  <si>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</si>
  <si>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</si>
  <si>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</si>
  <si>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</si>
  <si>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</si>
  <si>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</si>
  <si>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</si>
  <si>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</si>
  <si>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</si>
  <si>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</si>
  <si>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</si>
  <si>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</si>
  <si>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</si>
  <si>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</si>
  <si>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</si>
  <si>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</si>
  <si>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</si>
  <si>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</si>
  <si>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</si>
  <si>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</si>
  <si>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</si>
  <si>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</si>
  <si>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</si>
  <si>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</si>
  <si>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</si>
  <si>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</si>
  <si>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</si>
  <si>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</si>
  <si>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</si>
  <si>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</si>
  <si>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</si>
  <si>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</si>
  <si>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</si>
  <si>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</si>
  <si>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</si>
  <si>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</si>
  <si>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</si>
  <si>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</si>
  <si>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</si>
  <si>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</si>
  <si>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</si>
  <si>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</si>
  <si>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</si>
  <si>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</si>
  <si>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</si>
  <si>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</si>
  <si>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</si>
  <si>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</si>
  <si>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</si>
  <si>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</si>
  <si>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</si>
  <si>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</si>
  <si>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</si>
  <si>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</si>
  <si>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</si>
  <si>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</si>
  <si>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</si>
  <si>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</si>
  <si>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</si>
  <si>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</si>
  <si>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</si>
  <si>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</si>
  <si>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</si>
  <si>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</si>
  <si>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</si>
  <si>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</si>
  <si>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</si>
  <si>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</si>
  <si>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</si>
  <si>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</si>
  <si>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</si>
  <si>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</si>
  <si>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</si>
  <si>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</si>
  <si>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</si>
  <si>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</si>
  <si>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</si>
  <si>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</si>
  <si>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</si>
  <si>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</si>
  <si>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</si>
  <si>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</si>
  <si>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</si>
  <si>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</si>
  <si>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</si>
  <si>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</si>
  <si>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</si>
  <si>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</si>
  <si>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</si>
  <si>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</si>
  <si>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</si>
  <si>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</si>
  <si>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</si>
  <si>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</si>
  <si>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</si>
  <si>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</si>
  <si>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</si>
  <si>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</si>
  <si>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</si>
  <si>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</si>
  <si>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</si>
  <si>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</si>
  <si>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</si>
  <si>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</si>
  <si>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</si>
  <si>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</si>
  <si>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</si>
  <si>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</si>
  <si>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</si>
  <si>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</si>
  <si>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</si>
  <si>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</si>
  <si>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</si>
  <si>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</si>
  <si>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</si>
  <si>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</si>
  <si>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</si>
  <si>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</si>
  <si>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</si>
  <si>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</si>
  <si>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</si>
  <si>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</si>
  <si>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</si>
  <si>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</si>
  <si>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</si>
  <si>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</si>
  <si>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</si>
  <si>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</si>
  <si>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</si>
  <si>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</si>
  <si>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</si>
  <si>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</si>
  <si>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</si>
  <si>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</si>
  <si>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</si>
  <si>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</si>
  <si>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</si>
  <si>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</si>
  <si>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</si>
  <si>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</si>
  <si>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</si>
  <si>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</si>
  <si>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</si>
  <si>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</si>
  <si>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</si>
  <si>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</si>
  <si>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</si>
  <si>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</si>
  <si>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</si>
  <si>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</si>
  <si>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</si>
  <si>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</si>
  <si>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</si>
  <si>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</si>
  <si>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</si>
  <si>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</si>
  <si>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</si>
  <si>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</si>
  <si>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</si>
  <si>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</si>
  <si>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</si>
  <si>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</si>
  <si>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</si>
  <si>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</si>
  <si>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</si>
  <si>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</si>
  <si>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</si>
  <si>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</si>
  <si>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</si>
  <si>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</si>
  <si>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</si>
  <si>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</si>
  <si>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</si>
  <si>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</si>
  <si>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</si>
  <si>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</si>
  <si>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</si>
  <si>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</si>
  <si>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</si>
  <si>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</si>
  <si>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</si>
  <si>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</si>
  <si>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</si>
  <si>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</si>
  <si>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</si>
  <si>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</si>
  <si>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</si>
  <si>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</si>
  <si>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</si>
  <si>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</si>
  <si>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</si>
  <si>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</si>
  <si>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</si>
  <si>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</si>
  <si>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</si>
  <si>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</si>
  <si>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</si>
  <si>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</si>
  <si>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</si>
  <si>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</si>
  <si>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</si>
  <si>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</si>
  <si>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</si>
  <si>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</si>
  <si>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</si>
  <si>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</si>
  <si>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</si>
  <si>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</si>
  <si>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</si>
  <si>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</si>
  <si>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</si>
  <si>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</si>
  <si>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</si>
  <si>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</si>
  <si>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</si>
  <si>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</si>
  <si>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</si>
  <si>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</si>
  <si>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</si>
  <si>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</si>
  <si>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</si>
  <si>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</si>
  <si>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</si>
  <si>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</si>
  <si>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</si>
  <si>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</si>
  <si>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</si>
  <si>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</si>
  <si>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</si>
  <si>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</si>
  <si>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</si>
  <si>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</si>
  <si>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</si>
  <si>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</si>
  <si>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</si>
  <si>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</si>
  <si>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</si>
  <si>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</si>
  <si>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</si>
  <si>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</si>
  <si>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</si>
  <si>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</si>
  <si>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</si>
  <si>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</si>
  <si>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</si>
  <si>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</si>
  <si>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</si>
  <si>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</si>
  <si>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</si>
  <si>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</si>
  <si>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</si>
  <si>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</si>
  <si>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</si>
  <si>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</si>
  <si>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</si>
  <si>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</si>
  <si>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</si>
  <si>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</si>
  <si>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</si>
  <si>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</si>
  <si>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</si>
  <si>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</si>
  <si>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</si>
  <si>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</si>
  <si>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</si>
  <si>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</si>
  <si>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</si>
  <si>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</si>
  <si>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</si>
  <si>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</si>
  <si>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</si>
  <si>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</si>
  <si>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</si>
  <si>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</si>
  <si>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</si>
  <si>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</si>
  <si>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</si>
  <si>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</si>
  <si>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</si>
  <si>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</si>
  <si>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</si>
  <si>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</si>
  <si>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</si>
  <si>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</si>
  <si>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</si>
  <si>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</si>
  <si>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</si>
  <si>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</si>
  <si>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</si>
  <si>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</si>
  <si>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</si>
  <si>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</si>
  <si>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</si>
  <si>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</si>
  <si>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</si>
  <si>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</si>
  <si>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</si>
  <si>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</si>
  <si>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</si>
  <si>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</si>
  <si>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</si>
  <si>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</si>
  <si>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</si>
  <si>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</si>
  <si>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</si>
  <si>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</si>
  <si>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</si>
  <si>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</si>
  <si>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</si>
  <si>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</si>
  <si>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</si>
  <si>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</si>
  <si>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</si>
  <si>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</si>
  <si>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</si>
  <si>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</si>
  <si>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</si>
  <si>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</si>
  <si>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</si>
  <si>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</si>
  <si>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</si>
  <si>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</si>
  <si>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</si>
  <si>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</si>
  <si>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</si>
  <si>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</si>
  <si>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</si>
  <si>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</si>
  <si>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</si>
  <si>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</si>
  <si>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</si>
  <si>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</si>
  <si>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</si>
  <si>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</si>
  <si>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</si>
  <si>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</si>
  <si>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</si>
  <si>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</si>
  <si>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</si>
  <si>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</si>
  <si>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</si>
  <si>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</si>
  <si>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</si>
  <si>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</si>
  <si>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</si>
  <si>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</si>
  <si>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</si>
  <si>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</si>
  <si>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</si>
  <si>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</si>
  <si>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</si>
  <si>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</si>
  <si>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</si>
  <si>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</si>
  <si>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</si>
  <si>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</si>
  <si>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</si>
  <si>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</si>
  <si>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</si>
  <si>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</si>
  <si>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</si>
  <si>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</si>
  <si>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</si>
  <si>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</si>
  <si>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</si>
  <si>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</si>
  <si>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</si>
  <si>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</si>
  <si>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</si>
  <si>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</si>
  <si>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</si>
  <si>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</si>
  <si>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</si>
  <si>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</si>
  <si>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</si>
  <si>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</si>
  <si>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</si>
  <si>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</si>
  <si>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</si>
  <si>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</si>
  <si>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</si>
  <si>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</si>
  <si>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</si>
  <si>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</si>
  <si>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</si>
  <si>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</si>
  <si>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</si>
  <si>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</si>
  <si>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</si>
  <si>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</si>
  <si>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</si>
  <si>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</si>
  <si>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</si>
  <si>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</si>
  <si>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</si>
  <si>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</si>
  <si>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</si>
  <si>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</si>
  <si>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</si>
  <si>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</si>
  <si>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</si>
  <si>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</si>
  <si>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</si>
  <si>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</si>
  <si>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</si>
  <si>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</si>
  <si>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</si>
  <si>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</si>
  <si>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</si>
  <si>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</si>
  <si>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</si>
  <si>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</si>
  <si>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</si>
  <si>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</si>
  <si>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</si>
  <si>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</si>
  <si>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</si>
  <si>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</si>
  <si>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</si>
  <si>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</si>
  <si>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</si>
  <si>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</si>
  <si>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</si>
  <si>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</si>
  <si>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</si>
  <si>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</si>
  <si>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</si>
  <si>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</si>
  <si>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</si>
  <si>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</si>
  <si>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</si>
  <si>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</si>
  <si>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</si>
  <si>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</si>
  <si>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</si>
  <si>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</si>
  <si>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</si>
  <si>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</si>
  <si>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</si>
  <si>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</si>
  <si>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</si>
  <si>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</si>
  <si>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</si>
  <si>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</si>
  <si>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</si>
  <si>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</si>
  <si>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</si>
  <si>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</si>
  <si>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</si>
  <si>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</si>
  <si>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</si>
  <si>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</si>
  <si>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</si>
  <si>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</si>
  <si>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</si>
  <si>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</si>
  <si>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</si>
  <si>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</si>
  <si>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</si>
  <si>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</si>
  <si>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</si>
  <si>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</si>
  <si>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</si>
  <si>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</si>
  <si>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</si>
  <si>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</si>
  <si>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</si>
  <si>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</si>
  <si>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</si>
  <si>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</si>
  <si>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</si>
  <si>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</si>
  <si>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</si>
  <si>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</si>
  <si>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</si>
  <si>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</si>
  <si>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</si>
  <si>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</si>
  <si>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</si>
  <si>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</si>
  <si>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</si>
  <si>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</si>
  <si>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</si>
  <si>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</si>
  <si>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</si>
  <si>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</si>
  <si>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</si>
  <si>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</si>
  <si>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</si>
  <si>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</si>
  <si>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</si>
  <si>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</si>
  <si>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</si>
  <si>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</si>
  <si>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</si>
  <si>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</si>
  <si>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</si>
  <si>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</si>
  <si>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</si>
  <si>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</si>
  <si>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</si>
  <si>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</si>
  <si>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</si>
  <si>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</si>
  <si>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</si>
  <si>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</si>
  <si>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</si>
  <si>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</si>
  <si>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</si>
  <si>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</si>
  <si>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</si>
  <si>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</si>
  <si>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</si>
  <si>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</si>
  <si>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</si>
  <si>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</si>
  <si>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</si>
  <si>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</si>
  <si>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</si>
  <si>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</si>
  <si>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</si>
  <si>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</si>
  <si>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</si>
  <si>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</si>
  <si>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</si>
  <si>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</si>
  <si>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</si>
  <si>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</si>
  <si>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</si>
  <si>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</si>
  <si>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</si>
  <si>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</si>
  <si>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</si>
  <si>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</si>
  <si>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</si>
  <si>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</si>
  <si>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</si>
  <si>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</si>
  <si>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</si>
  <si>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</si>
  <si>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</si>
  <si>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</si>
  <si>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</si>
  <si>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</si>
  <si>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</si>
  <si>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</si>
  <si>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</si>
  <si>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</si>
  <si>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</si>
  <si>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</si>
  <si>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</si>
  <si>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</si>
  <si>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</si>
  <si>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</si>
  <si>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</si>
  <si>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</si>
  <si>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</si>
  <si>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</si>
  <si>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</si>
  <si>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</si>
  <si>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</si>
  <si>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</si>
  <si>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</si>
  <si>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</si>
  <si>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</si>
  <si>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</si>
  <si>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</si>
  <si>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</si>
  <si>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</si>
  <si>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</si>
  <si>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</si>
  <si>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</si>
  <si>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</si>
  <si>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</si>
  <si>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</si>
  <si>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</si>
  <si>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</si>
  <si>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</si>
  <si>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</si>
  <si>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</si>
  <si>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</si>
  <si>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</si>
  <si>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</si>
  <si>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</si>
  <si>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</si>
  <si>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</si>
  <si>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</si>
  <si>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</si>
  <si>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</si>
  <si>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</si>
  <si>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</si>
  <si>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</si>
  <si>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</si>
  <si>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</si>
  <si>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</si>
  <si>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</si>
  <si>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</si>
  <si>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</si>
  <si>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</si>
  <si>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</si>
  <si>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</si>
  <si>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</si>
  <si>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</si>
  <si>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</si>
  <si>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</si>
  <si>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</si>
  <si>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</si>
  <si>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</si>
  <si>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</si>
  <si>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</si>
  <si>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</si>
  <si>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</si>
  <si>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</si>
  <si>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</si>
  <si>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</si>
  <si>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</si>
  <si>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</si>
  <si>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</si>
  <si>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</si>
  <si>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</si>
  <si>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</si>
  <si>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</si>
  <si>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</si>
  <si>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</si>
  <si>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</si>
  <si>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</si>
  <si>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</si>
  <si>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</si>
  <si>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</si>
  <si>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</si>
  <si>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</si>
  <si>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</si>
  <si>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</si>
  <si>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</si>
  <si>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</si>
  <si>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</si>
  <si>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</si>
  <si>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</si>
  <si>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</si>
  <si>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</si>
  <si>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</si>
  <si>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</si>
  <si>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</si>
  <si>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</si>
  <si>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</si>
  <si>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</si>
  <si>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</si>
  <si>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</si>
  <si>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</si>
  <si>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</si>
  <si>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</si>
  <si>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</si>
  <si>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</si>
  <si>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</si>
  <si>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</si>
  <si>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</si>
  <si>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</si>
  <si>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</si>
  <si>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</si>
  <si>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</si>
  <si>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</si>
  <si>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</si>
  <si>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</si>
  <si>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</si>
  <si>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</si>
  <si>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</si>
  <si>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</si>
  <si>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</si>
  <si>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</si>
  <si>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</si>
  <si>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</si>
  <si>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</si>
  <si>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</si>
  <si>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</si>
  <si>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</si>
  <si>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</si>
  <si>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</si>
  <si>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</si>
  <si>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</si>
  <si>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</si>
  <si>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</si>
  <si>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</si>
  <si>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</si>
  <si>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</si>
  <si>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</si>
  <si>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</si>
  <si>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</si>
  <si>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</si>
  <si>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</si>
  <si>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</si>
  <si>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</si>
  <si>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</si>
  <si>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</si>
  <si>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</si>
  <si>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</si>
  <si>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</si>
  <si>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</si>
  <si>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</si>
  <si>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</si>
  <si>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</si>
  <si>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</si>
  <si>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</si>
  <si>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</si>
  <si>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</si>
  <si>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</si>
  <si>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</si>
  <si>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</si>
  <si>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</si>
  <si>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</si>
  <si>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</si>
  <si>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</si>
  <si>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</si>
  <si>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</si>
  <si>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</si>
  <si>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</si>
  <si>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</si>
  <si>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</si>
  <si>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</si>
  <si>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</si>
  <si>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</si>
  <si>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</si>
  <si>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</si>
  <si>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</si>
  <si>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</si>
  <si>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</si>
  <si>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</si>
  <si>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</si>
  <si>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</si>
  <si>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</si>
  <si>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</si>
  <si>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</si>
  <si>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</si>
  <si>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</si>
  <si>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</si>
  <si>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</si>
  <si>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</si>
  <si>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 xml:space="preserve">                                                                       на 01.06.2020 года</t>
  </si>
  <si>
    <t>Исполнено      на                      01.06.2020г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</si>
</sst>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5" xfId="0" applyFont="1" applyFill="1" applyBorder="1" applyAlignment="1">
      <alignment horizontal="left" vertical="top" wrapText="1"/>
    </xf>
    <xf numFmtId="0" fontId="10" fillId="0" borderId="20" xfId="0" applyNumberFormat="1" applyFont="1" applyBorder="1" applyAlignment="1" applyProtection="1">
      <alignment horizontal="left" vertical="center" wrapText="1"/>
    </xf>
    <xf numFmtId="0" fontId="5" fillId="0" borderId="19"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73" activePane="bottomRight" state="frozen"/>
      <selection pane="topRight" activeCell="C1" sqref="C1"/>
      <selection pane="bottomLeft" activeCell="A119" sqref="A119"/>
      <selection pane="bottomRight" activeCell="C173" sqref="C17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1133</v>
      </c>
      <c r="B3" s="6"/>
      <c r="C3" s="4"/>
      <c r="D3" s="4"/>
      <c r="E3" s="5"/>
    </row>
    <row r="4" spans="1:5">
      <c r="A4" s="7"/>
      <c r="B4" s="7"/>
    </row>
    <row r="5" spans="1:5" ht="35.25" customHeight="1">
      <c r="A5" s="8" t="s">
        <v>2</v>
      </c>
      <c r="B5" s="8" t="s">
        <v>3</v>
      </c>
      <c r="C5" s="8" t="s">
        <v>1048</v>
      </c>
      <c r="D5" s="8" t="s">
        <v>1134</v>
      </c>
      <c r="E5" s="8" t="s">
        <v>4</v>
      </c>
    </row>
    <row r="6" spans="1:5" s="12" customFormat="1">
      <c r="A6" s="9" t="s">
        <v>5</v>
      </c>
      <c r="B6" s="10"/>
      <c r="C6" s="11">
        <f>C7+C52</f>
        <v>319634.30000000005</v>
      </c>
      <c r="D6" s="11">
        <f>D7+D52</f>
        <v>108905.50000000001</v>
      </c>
      <c r="E6" s="11">
        <f t="shared" ref="E6:E72" si="0">D6/C6*100</f>
        <v>34.071906550704981</v>
      </c>
    </row>
    <row r="7" spans="1:5" s="16" customFormat="1">
      <c r="A7" s="13" t="s">
        <v>6</v>
      </c>
      <c r="B7" s="14" t="s">
        <v>7</v>
      </c>
      <c r="C7" s="15">
        <f>C8+C10+C16+C23+C26+C27+C40+C45+C50+C42</f>
        <v>46439.4</v>
      </c>
      <c r="D7" s="15">
        <f>D8+D10+D16+D23+D26+D27+D40+D45+D50+D42+D51</f>
        <v>16069.899999999998</v>
      </c>
      <c r="E7" s="15">
        <f t="shared" si="0"/>
        <v>34.604021585119526</v>
      </c>
    </row>
    <row r="8" spans="1:5" s="16" customFormat="1">
      <c r="A8" s="13" t="s">
        <v>8</v>
      </c>
      <c r="B8" s="14" t="s">
        <v>9</v>
      </c>
      <c r="C8" s="15">
        <f>C9</f>
        <v>12277</v>
      </c>
      <c r="D8" s="15">
        <f>D9</f>
        <v>3872.4</v>
      </c>
      <c r="E8" s="15">
        <f t="shared" si="0"/>
        <v>31.541907632157695</v>
      </c>
    </row>
    <row r="9" spans="1:5">
      <c r="A9" s="17" t="s">
        <v>10</v>
      </c>
      <c r="B9" s="18" t="s">
        <v>11</v>
      </c>
      <c r="C9" s="19">
        <v>12277</v>
      </c>
      <c r="D9" s="19">
        <v>3872.4</v>
      </c>
      <c r="E9" s="15">
        <f t="shared" si="0"/>
        <v>31.541907632157695</v>
      </c>
    </row>
    <row r="10" spans="1:5" ht="24">
      <c r="A10" s="13" t="s">
        <v>12</v>
      </c>
      <c r="B10" s="14" t="s">
        <v>13</v>
      </c>
      <c r="C10" s="15">
        <f>C11</f>
        <v>6816</v>
      </c>
      <c r="D10" s="15">
        <f>D11</f>
        <v>2362.4999999999995</v>
      </c>
      <c r="E10" s="15">
        <f t="shared" si="0"/>
        <v>34.661091549295769</v>
      </c>
    </row>
    <row r="11" spans="1:5" ht="25.5" customHeight="1">
      <c r="A11" s="17" t="s">
        <v>14</v>
      </c>
      <c r="B11" s="18" t="s">
        <v>15</v>
      </c>
      <c r="C11" s="19">
        <f>C12+C13+C14+C15</f>
        <v>6816</v>
      </c>
      <c r="D11" s="19">
        <f>D12+D13+D14+D15</f>
        <v>2362.4999999999995</v>
      </c>
      <c r="E11" s="15">
        <f t="shared" si="0"/>
        <v>34.661091549295769</v>
      </c>
    </row>
    <row r="12" spans="1:5" ht="47.25" customHeight="1">
      <c r="A12" s="17" t="s">
        <v>16</v>
      </c>
      <c r="B12" s="18" t="s">
        <v>991</v>
      </c>
      <c r="C12" s="19">
        <v>3125</v>
      </c>
      <c r="D12" s="19">
        <v>1111.0999999999999</v>
      </c>
      <c r="E12" s="15">
        <f t="shared" si="0"/>
        <v>35.555199999999999</v>
      </c>
    </row>
    <row r="13" spans="1:5" ht="59.25" customHeight="1">
      <c r="A13" s="17" t="s">
        <v>17</v>
      </c>
      <c r="B13" s="18" t="s">
        <v>990</v>
      </c>
      <c r="C13" s="19">
        <v>15</v>
      </c>
      <c r="D13" s="19">
        <v>7.1</v>
      </c>
      <c r="E13" s="15">
        <f t="shared" si="0"/>
        <v>47.333333333333336</v>
      </c>
    </row>
    <row r="14" spans="1:5" ht="46.5" customHeight="1">
      <c r="A14" s="17" t="s">
        <v>18</v>
      </c>
      <c r="B14" s="18" t="s">
        <v>989</v>
      </c>
      <c r="C14" s="19">
        <v>4076</v>
      </c>
      <c r="D14" s="19">
        <v>1477.1</v>
      </c>
      <c r="E14" s="15">
        <f t="shared" si="0"/>
        <v>36.23895976447497</v>
      </c>
    </row>
    <row r="15" spans="1:5" ht="46.5" customHeight="1">
      <c r="A15" s="17" t="s">
        <v>19</v>
      </c>
      <c r="B15" s="18" t="s">
        <v>988</v>
      </c>
      <c r="C15" s="19">
        <v>-400</v>
      </c>
      <c r="D15" s="19">
        <v>-232.8</v>
      </c>
      <c r="E15" s="15">
        <f t="shared" si="0"/>
        <v>58.20000000000001</v>
      </c>
    </row>
    <row r="16" spans="1:5">
      <c r="A16" s="13" t="s">
        <v>20</v>
      </c>
      <c r="B16" s="20" t="s">
        <v>21</v>
      </c>
      <c r="C16" s="15">
        <f>C19+C21+C17</f>
        <v>3643</v>
      </c>
      <c r="D16" s="15">
        <f>D19+D21+D17</f>
        <v>2802.2</v>
      </c>
      <c r="E16" s="15">
        <f t="shared" si="0"/>
        <v>76.92012077957726</v>
      </c>
    </row>
    <row r="17" spans="1:5" ht="15" customHeight="1">
      <c r="A17" s="17" t="s">
        <v>1049</v>
      </c>
      <c r="B17" s="18" t="s">
        <v>1050</v>
      </c>
      <c r="C17" s="28">
        <f>C18</f>
        <v>229</v>
      </c>
      <c r="D17" s="28">
        <f>D18</f>
        <v>112.6</v>
      </c>
      <c r="E17" s="15">
        <f t="shared" si="0"/>
        <v>49.170305676855889</v>
      </c>
    </row>
    <row r="18" spans="1:5" s="12" customFormat="1" ht="13.5" customHeight="1">
      <c r="A18" s="17" t="s">
        <v>1049</v>
      </c>
      <c r="B18" s="18" t="s">
        <v>1050</v>
      </c>
      <c r="C18" s="28">
        <v>229</v>
      </c>
      <c r="D18" s="28">
        <v>112.6</v>
      </c>
      <c r="E18" s="15">
        <f t="shared" si="0"/>
        <v>49.170305676855889</v>
      </c>
    </row>
    <row r="19" spans="1:5" ht="14.25" customHeight="1">
      <c r="A19" s="17" t="s">
        <v>22</v>
      </c>
      <c r="B19" s="18" t="s">
        <v>23</v>
      </c>
      <c r="C19" s="19">
        <f>C20</f>
        <v>1554</v>
      </c>
      <c r="D19" s="19">
        <f>D20</f>
        <v>729.4</v>
      </c>
      <c r="E19" s="15">
        <f t="shared" si="0"/>
        <v>46.936936936936938</v>
      </c>
    </row>
    <row r="20" spans="1:5" ht="15.75" customHeight="1">
      <c r="A20" s="17" t="s">
        <v>22</v>
      </c>
      <c r="B20" s="18" t="s">
        <v>24</v>
      </c>
      <c r="C20" s="19">
        <v>1554</v>
      </c>
      <c r="D20" s="19">
        <v>729.4</v>
      </c>
      <c r="E20" s="15">
        <f t="shared" si="0"/>
        <v>46.936936936936938</v>
      </c>
    </row>
    <row r="21" spans="1:5">
      <c r="A21" s="17" t="s">
        <v>25</v>
      </c>
      <c r="B21" s="18" t="s">
        <v>26</v>
      </c>
      <c r="C21" s="19">
        <f>C22</f>
        <v>1860</v>
      </c>
      <c r="D21" s="19">
        <f>D22</f>
        <v>1960.2</v>
      </c>
      <c r="E21" s="15">
        <f t="shared" si="0"/>
        <v>105.38709677419355</v>
      </c>
    </row>
    <row r="22" spans="1:5">
      <c r="A22" s="17" t="s">
        <v>25</v>
      </c>
      <c r="B22" s="18" t="s">
        <v>27</v>
      </c>
      <c r="C22" s="19">
        <v>1860</v>
      </c>
      <c r="D22" s="19">
        <v>1960.2</v>
      </c>
      <c r="E22" s="15">
        <f t="shared" si="0"/>
        <v>105.38709677419355</v>
      </c>
    </row>
    <row r="23" spans="1:5">
      <c r="A23" s="13" t="s">
        <v>28</v>
      </c>
      <c r="B23" s="14" t="s">
        <v>29</v>
      </c>
      <c r="C23" s="15">
        <f>SUM(C24:C25)</f>
        <v>16984</v>
      </c>
      <c r="D23" s="15">
        <f>SUM(D24:D25)</f>
        <v>5462.7999999999993</v>
      </c>
      <c r="E23" s="15">
        <f t="shared" si="0"/>
        <v>32.164390014130944</v>
      </c>
    </row>
    <row r="24" spans="1:5">
      <c r="A24" s="17" t="s">
        <v>30</v>
      </c>
      <c r="B24" s="18" t="s">
        <v>31</v>
      </c>
      <c r="C24" s="19">
        <v>1018</v>
      </c>
      <c r="D24" s="19">
        <v>152.9</v>
      </c>
      <c r="E24" s="15">
        <f t="shared" si="0"/>
        <v>15.019646365422398</v>
      </c>
    </row>
    <row r="25" spans="1:5">
      <c r="A25" s="17" t="s">
        <v>32</v>
      </c>
      <c r="B25" s="18" t="s">
        <v>33</v>
      </c>
      <c r="C25" s="19">
        <v>15966</v>
      </c>
      <c r="D25" s="19">
        <v>5309.9</v>
      </c>
      <c r="E25" s="15">
        <f t="shared" si="0"/>
        <v>33.257547287986974</v>
      </c>
    </row>
    <row r="26" spans="1:5">
      <c r="A26" s="13" t="s">
        <v>1073</v>
      </c>
      <c r="B26" s="14" t="s">
        <v>34</v>
      </c>
      <c r="C26" s="15">
        <v>820</v>
      </c>
      <c r="D26" s="15">
        <v>372.7</v>
      </c>
      <c r="E26" s="15">
        <f t="shared" si="0"/>
        <v>45.451219512195117</v>
      </c>
    </row>
    <row r="27" spans="1:5" ht="24" customHeight="1">
      <c r="A27" s="13" t="s">
        <v>35</v>
      </c>
      <c r="B27" s="21" t="s">
        <v>36</v>
      </c>
      <c r="C27" s="22">
        <f>C28+C37+C36</f>
        <v>3699.1</v>
      </c>
      <c r="D27" s="22">
        <f>D28+D37+D36</f>
        <v>1057.8</v>
      </c>
      <c r="E27" s="22">
        <f t="shared" si="0"/>
        <v>28.596145008245248</v>
      </c>
    </row>
    <row r="28" spans="1:5" ht="58.5" customHeight="1">
      <c r="A28" s="17" t="s">
        <v>37</v>
      </c>
      <c r="B28" s="18" t="s">
        <v>38</v>
      </c>
      <c r="C28" s="19">
        <f>C29+C31+C33</f>
        <v>3045.3999999999996</v>
      </c>
      <c r="D28" s="19">
        <f>D29+D31+D33</f>
        <v>856.4</v>
      </c>
      <c r="E28" s="15">
        <f t="shared" si="0"/>
        <v>28.121100676430029</v>
      </c>
    </row>
    <row r="29" spans="1:5" ht="43.5" customHeight="1">
      <c r="A29" s="17" t="s">
        <v>39</v>
      </c>
      <c r="B29" s="18" t="s">
        <v>1074</v>
      </c>
      <c r="C29" s="19">
        <f>C30</f>
        <v>2250</v>
      </c>
      <c r="D29" s="19">
        <f>D30</f>
        <v>660.8</v>
      </c>
      <c r="E29" s="15">
        <f t="shared" si="0"/>
        <v>29.36888888888889</v>
      </c>
    </row>
    <row r="30" spans="1:5" ht="69" customHeight="1">
      <c r="A30" s="112" t="s">
        <v>1075</v>
      </c>
      <c r="B30" s="18" t="s">
        <v>973</v>
      </c>
      <c r="C30" s="19">
        <v>2250</v>
      </c>
      <c r="D30" s="19">
        <v>660.8</v>
      </c>
      <c r="E30" s="15">
        <f t="shared" si="0"/>
        <v>29.36888888888889</v>
      </c>
    </row>
    <row r="31" spans="1:5" ht="56.25" customHeight="1">
      <c r="A31" s="17" t="s">
        <v>40</v>
      </c>
      <c r="B31" s="18" t="s">
        <v>41</v>
      </c>
      <c r="C31" s="19">
        <f>C32</f>
        <v>477.7</v>
      </c>
      <c r="D31" s="19">
        <f>D32</f>
        <v>104.1</v>
      </c>
      <c r="E31" s="15">
        <f t="shared" si="0"/>
        <v>21.791919614821019</v>
      </c>
    </row>
    <row r="32" spans="1:5" ht="45.75" customHeight="1">
      <c r="A32" s="17" t="s">
        <v>42</v>
      </c>
      <c r="B32" s="18" t="s">
        <v>43</v>
      </c>
      <c r="C32" s="19">
        <v>477.7</v>
      </c>
      <c r="D32" s="19">
        <v>104.1</v>
      </c>
      <c r="E32" s="15">
        <f t="shared" si="0"/>
        <v>21.791919614821019</v>
      </c>
    </row>
    <row r="33" spans="1:5" ht="67.5">
      <c r="A33" s="17" t="s">
        <v>1076</v>
      </c>
      <c r="B33" s="18" t="s">
        <v>44</v>
      </c>
      <c r="C33" s="19">
        <f>C34+C35</f>
        <v>317.7</v>
      </c>
      <c r="D33" s="19">
        <f>D34+D35</f>
        <v>91.5</v>
      </c>
      <c r="E33" s="15">
        <f t="shared" si="0"/>
        <v>28.800755429650614</v>
      </c>
    </row>
    <row r="34" spans="1:5" ht="45">
      <c r="A34" s="17" t="s">
        <v>45</v>
      </c>
      <c r="B34" s="18" t="s">
        <v>46</v>
      </c>
      <c r="C34" s="19">
        <v>39.200000000000003</v>
      </c>
      <c r="D34" s="19">
        <v>11.7</v>
      </c>
      <c r="E34" s="15">
        <f t="shared" si="0"/>
        <v>29.8469387755102</v>
      </c>
    </row>
    <row r="35" spans="1:5" ht="45">
      <c r="A35" s="17" t="s">
        <v>47</v>
      </c>
      <c r="B35" s="18" t="s">
        <v>48</v>
      </c>
      <c r="C35" s="19">
        <v>278.5</v>
      </c>
      <c r="D35" s="19">
        <v>79.8</v>
      </c>
      <c r="E35" s="15">
        <f t="shared" si="0"/>
        <v>28.653500897666067</v>
      </c>
    </row>
    <row r="36" spans="1:5" ht="22.5" customHeight="1">
      <c r="A36" s="112" t="s">
        <v>1072</v>
      </c>
      <c r="B36" s="18" t="s">
        <v>1071</v>
      </c>
      <c r="C36" s="19">
        <v>51.4</v>
      </c>
      <c r="D36" s="19">
        <v>37.799999999999997</v>
      </c>
      <c r="E36" s="15">
        <f t="shared" si="0"/>
        <v>73.540856031128399</v>
      </c>
    </row>
    <row r="37" spans="1:5" ht="55.5" customHeight="1">
      <c r="A37" s="17" t="s">
        <v>49</v>
      </c>
      <c r="B37" s="18" t="s">
        <v>50</v>
      </c>
      <c r="C37" s="19">
        <f>C38+C39</f>
        <v>602.29999999999995</v>
      </c>
      <c r="D37" s="19">
        <f>D38+D39</f>
        <v>163.6</v>
      </c>
      <c r="E37" s="15">
        <f t="shared" si="0"/>
        <v>27.162543582932098</v>
      </c>
    </row>
    <row r="38" spans="1:5" ht="47.25" customHeight="1">
      <c r="A38" s="17" t="s">
        <v>51</v>
      </c>
      <c r="B38" s="18" t="s">
        <v>52</v>
      </c>
      <c r="C38" s="19">
        <v>222</v>
      </c>
      <c r="D38" s="19">
        <v>63.6</v>
      </c>
      <c r="E38" s="15">
        <f t="shared" si="0"/>
        <v>28.648648648648649</v>
      </c>
    </row>
    <row r="39" spans="1:5" ht="53.25" customHeight="1">
      <c r="A39" s="17" t="s">
        <v>53</v>
      </c>
      <c r="B39" s="18" t="s">
        <v>54</v>
      </c>
      <c r="C39" s="19">
        <v>380.3</v>
      </c>
      <c r="D39" s="19">
        <v>100</v>
      </c>
      <c r="E39" s="15">
        <f t="shared" si="0"/>
        <v>26.295030239284774</v>
      </c>
    </row>
    <row r="40" spans="1:5" ht="16.5" customHeight="1">
      <c r="A40" s="13" t="s">
        <v>55</v>
      </c>
      <c r="B40" s="14" t="s">
        <v>56</v>
      </c>
      <c r="C40" s="15">
        <f>SUM(C41:C41)</f>
        <v>0</v>
      </c>
      <c r="D40" s="15">
        <f>SUM(D41:D41)</f>
        <v>1.5</v>
      </c>
      <c r="E40" s="15"/>
    </row>
    <row r="41" spans="1:5">
      <c r="A41" s="17" t="s">
        <v>57</v>
      </c>
      <c r="B41" s="18" t="s">
        <v>58</v>
      </c>
      <c r="C41" s="19"/>
      <c r="D41" s="19">
        <v>1.5</v>
      </c>
      <c r="E41" s="15"/>
    </row>
    <row r="42" spans="1:5" ht="22.5">
      <c r="A42" s="23" t="s">
        <v>59</v>
      </c>
      <c r="B42" s="14" t="s">
        <v>1077</v>
      </c>
      <c r="C42" s="24">
        <f>C43+C44</f>
        <v>1352.9</v>
      </c>
      <c r="D42" s="24">
        <f>D43+D44</f>
        <v>54.900000000000006</v>
      </c>
      <c r="E42" s="15">
        <f t="shared" si="0"/>
        <v>4.0579495897701232</v>
      </c>
    </row>
    <row r="43" spans="1:5" ht="26.25" customHeight="1">
      <c r="A43" s="17" t="s">
        <v>60</v>
      </c>
      <c r="B43" s="18" t="s">
        <v>1061</v>
      </c>
      <c r="C43" s="19">
        <v>1268</v>
      </c>
      <c r="D43" s="19">
        <v>26.6</v>
      </c>
      <c r="E43" s="15">
        <f t="shared" si="0"/>
        <v>2.0977917981072554</v>
      </c>
    </row>
    <row r="44" spans="1:5" ht="12.75" customHeight="1">
      <c r="A44" s="17" t="s">
        <v>1062</v>
      </c>
      <c r="B44" s="18" t="s">
        <v>1063</v>
      </c>
      <c r="C44" s="19">
        <v>84.9</v>
      </c>
      <c r="D44" s="19">
        <v>28.3</v>
      </c>
      <c r="E44" s="15">
        <f t="shared" si="0"/>
        <v>33.333333333333329</v>
      </c>
    </row>
    <row r="45" spans="1:5" ht="24">
      <c r="A45" s="13" t="s">
        <v>61</v>
      </c>
      <c r="B45" s="14" t="s">
        <v>62</v>
      </c>
      <c r="C45" s="15">
        <f>C46+C49</f>
        <v>687.4</v>
      </c>
      <c r="D45" s="15">
        <f>D46+D49</f>
        <v>57.099999999999994</v>
      </c>
      <c r="E45" s="15">
        <f t="shared" si="0"/>
        <v>8.3066627873145187</v>
      </c>
    </row>
    <row r="46" spans="1:5" ht="57" customHeight="1">
      <c r="A46" s="17" t="s">
        <v>63</v>
      </c>
      <c r="B46" s="18" t="s">
        <v>64</v>
      </c>
      <c r="C46" s="19">
        <f>C47+C48</f>
        <v>337.4</v>
      </c>
      <c r="D46" s="19">
        <f>D47+D48</f>
        <v>15.8</v>
      </c>
      <c r="E46" s="15">
        <f t="shared" si="0"/>
        <v>4.6828689982216964</v>
      </c>
    </row>
    <row r="47" spans="1:5" ht="55.5" customHeight="1">
      <c r="A47" s="17" t="s">
        <v>1078</v>
      </c>
      <c r="B47" s="18" t="s">
        <v>969</v>
      </c>
      <c r="C47" s="19">
        <v>37.4</v>
      </c>
      <c r="D47" s="19">
        <v>10.4</v>
      </c>
      <c r="E47" s="15">
        <f t="shared" si="0"/>
        <v>27.807486631016044</v>
      </c>
    </row>
    <row r="48" spans="1:5" ht="57.75" customHeight="1">
      <c r="A48" s="17" t="s">
        <v>65</v>
      </c>
      <c r="B48" s="18" t="s">
        <v>66</v>
      </c>
      <c r="C48" s="19">
        <v>300</v>
      </c>
      <c r="D48" s="19">
        <v>5.4</v>
      </c>
      <c r="E48" s="15">
        <f t="shared" si="0"/>
        <v>1.8000000000000003</v>
      </c>
    </row>
    <row r="49" spans="1:7" ht="25.5" customHeight="1">
      <c r="A49" s="17" t="s">
        <v>67</v>
      </c>
      <c r="B49" s="18" t="s">
        <v>68</v>
      </c>
      <c r="C49" s="19">
        <v>350</v>
      </c>
      <c r="D49" s="19">
        <v>41.3</v>
      </c>
      <c r="E49" s="15">
        <f t="shared" si="0"/>
        <v>11.799999999999999</v>
      </c>
    </row>
    <row r="50" spans="1:7" ht="14.25" customHeight="1">
      <c r="A50" s="13" t="s">
        <v>69</v>
      </c>
      <c r="B50" s="14" t="s">
        <v>70</v>
      </c>
      <c r="C50" s="15">
        <v>160</v>
      </c>
      <c r="D50" s="15">
        <v>25.6</v>
      </c>
      <c r="E50" s="15">
        <f t="shared" si="0"/>
        <v>16</v>
      </c>
      <c r="F50" s="29">
        <f>D27+D40+D42+D45+D50+D51</f>
        <v>1197.3</v>
      </c>
    </row>
    <row r="51" spans="1:7" ht="14.25" customHeight="1">
      <c r="A51" s="13" t="s">
        <v>71</v>
      </c>
      <c r="B51" s="14" t="s">
        <v>72</v>
      </c>
      <c r="C51" s="15"/>
      <c r="D51" s="15">
        <v>0.4</v>
      </c>
      <c r="E51" s="15"/>
    </row>
    <row r="52" spans="1:7">
      <c r="A52" s="13" t="s">
        <v>73</v>
      </c>
      <c r="B52" s="14" t="s">
        <v>74</v>
      </c>
      <c r="C52" s="15">
        <f>C53</f>
        <v>273194.90000000002</v>
      </c>
      <c r="D52" s="15">
        <f>D53</f>
        <v>92835.60000000002</v>
      </c>
      <c r="E52" s="15">
        <f t="shared" si="0"/>
        <v>33.981454265800721</v>
      </c>
    </row>
    <row r="53" spans="1:7" ht="25.5" customHeight="1">
      <c r="A53" s="13" t="s">
        <v>75</v>
      </c>
      <c r="B53" s="14" t="s">
        <v>76</v>
      </c>
      <c r="C53" s="15">
        <f>C54+C57+C80+C130</f>
        <v>273194.90000000002</v>
      </c>
      <c r="D53" s="15">
        <f>D54+D57+D80</f>
        <v>92835.60000000002</v>
      </c>
      <c r="E53" s="15">
        <f t="shared" si="0"/>
        <v>33.981454265800721</v>
      </c>
    </row>
    <row r="54" spans="1:7" ht="24">
      <c r="A54" s="25" t="s">
        <v>77</v>
      </c>
      <c r="B54" s="26" t="s">
        <v>1044</v>
      </c>
      <c r="C54" s="27">
        <f>C55+C56</f>
        <v>70585.600000000006</v>
      </c>
      <c r="D54" s="27">
        <f>D55+D56</f>
        <v>26776.9</v>
      </c>
      <c r="E54" s="15">
        <f t="shared" si="0"/>
        <v>37.935357920029013</v>
      </c>
    </row>
    <row r="55" spans="1:7" ht="26.25" customHeight="1">
      <c r="A55" s="17" t="s">
        <v>78</v>
      </c>
      <c r="B55" s="18" t="s">
        <v>1045</v>
      </c>
      <c r="C55" s="28">
        <v>69539.3</v>
      </c>
      <c r="D55" s="28">
        <v>26341</v>
      </c>
      <c r="E55" s="15">
        <f t="shared" si="0"/>
        <v>37.879299906671477</v>
      </c>
    </row>
    <row r="56" spans="1:7" ht="26.25" customHeight="1">
      <c r="A56" s="17" t="s">
        <v>79</v>
      </c>
      <c r="B56" s="18" t="s">
        <v>1003</v>
      </c>
      <c r="C56" s="28">
        <v>1046.3</v>
      </c>
      <c r="D56" s="28">
        <v>435.9</v>
      </c>
      <c r="E56" s="15">
        <f t="shared" si="0"/>
        <v>41.661091465162954</v>
      </c>
    </row>
    <row r="57" spans="1:7" ht="24">
      <c r="A57" s="25" t="s">
        <v>80</v>
      </c>
      <c r="B57" s="26" t="s">
        <v>1004</v>
      </c>
      <c r="C57" s="27">
        <f>C58+C68+C59+C64+C65+C66+C67+C60+C61+C62+C63</f>
        <v>49811.4</v>
      </c>
      <c r="D57" s="27">
        <f>D58+D68+D59+D64+D65+D66+D67+D60+D61+D62+D63</f>
        <v>5205.4000000000005</v>
      </c>
      <c r="E57" s="15">
        <f t="shared" si="0"/>
        <v>10.450218223137677</v>
      </c>
      <c r="F57" s="29"/>
      <c r="G57" s="29"/>
    </row>
    <row r="58" spans="1:7" ht="48" customHeight="1">
      <c r="A58" s="30" t="s">
        <v>1080</v>
      </c>
      <c r="B58" s="31" t="s">
        <v>1051</v>
      </c>
      <c r="C58" s="27">
        <v>39.9</v>
      </c>
      <c r="D58" s="27"/>
      <c r="E58" s="15">
        <f t="shared" si="0"/>
        <v>0</v>
      </c>
      <c r="F58" s="29"/>
      <c r="G58" s="29"/>
    </row>
    <row r="59" spans="1:7" ht="44.25" customHeight="1">
      <c r="A59" s="109" t="s">
        <v>1079</v>
      </c>
      <c r="B59" s="104" t="s">
        <v>1052</v>
      </c>
      <c r="C59" s="27">
        <v>1226</v>
      </c>
      <c r="D59" s="27"/>
      <c r="E59" s="15">
        <f t="shared" si="0"/>
        <v>0</v>
      </c>
      <c r="F59" s="29"/>
      <c r="G59" s="29"/>
    </row>
    <row r="60" spans="1:7" ht="45" customHeight="1">
      <c r="A60" s="111" t="s">
        <v>1081</v>
      </c>
      <c r="B60" s="106" t="s">
        <v>1053</v>
      </c>
      <c r="C60" s="103">
        <v>160.1</v>
      </c>
      <c r="D60" s="27">
        <v>160.1</v>
      </c>
      <c r="E60" s="15">
        <f t="shared" si="0"/>
        <v>100</v>
      </c>
      <c r="F60" s="29"/>
      <c r="G60" s="29"/>
    </row>
    <row r="61" spans="1:7" ht="33.75">
      <c r="A61" s="111" t="s">
        <v>1082</v>
      </c>
      <c r="B61" s="108" t="s">
        <v>1005</v>
      </c>
      <c r="C61" s="103">
        <v>225.6</v>
      </c>
      <c r="D61" s="27">
        <v>225.6</v>
      </c>
      <c r="E61" s="15">
        <f t="shared" si="0"/>
        <v>100</v>
      </c>
      <c r="F61" s="29"/>
      <c r="G61" s="29"/>
    </row>
    <row r="62" spans="1:7" ht="45">
      <c r="A62" s="111" t="s">
        <v>1083</v>
      </c>
      <c r="B62" s="106" t="s">
        <v>1054</v>
      </c>
      <c r="C62" s="103">
        <v>70.7</v>
      </c>
      <c r="D62" s="27"/>
      <c r="E62" s="15"/>
      <c r="F62" s="29"/>
      <c r="G62" s="29"/>
    </row>
    <row r="63" spans="1:7" ht="33.75">
      <c r="A63" s="111" t="s">
        <v>1084</v>
      </c>
      <c r="B63" s="106" t="s">
        <v>1055</v>
      </c>
      <c r="C63" s="103">
        <v>7000</v>
      </c>
      <c r="D63" s="27"/>
      <c r="E63" s="15"/>
      <c r="F63" s="29"/>
      <c r="G63" s="29"/>
    </row>
    <row r="64" spans="1:7" ht="56.25">
      <c r="A64" s="110" t="s">
        <v>1086</v>
      </c>
      <c r="B64" s="106" t="s">
        <v>1056</v>
      </c>
      <c r="C64" s="103">
        <v>481.8</v>
      </c>
      <c r="D64" s="27"/>
      <c r="E64" s="15">
        <f t="shared" si="0"/>
        <v>0</v>
      </c>
      <c r="F64" s="29"/>
      <c r="G64" s="29"/>
    </row>
    <row r="65" spans="1:7" ht="45" customHeight="1">
      <c r="A65" s="110" t="s">
        <v>1059</v>
      </c>
      <c r="B65" s="106" t="s">
        <v>1057</v>
      </c>
      <c r="C65" s="103">
        <v>110.5</v>
      </c>
      <c r="D65" s="27"/>
      <c r="E65" s="15"/>
      <c r="F65" s="29"/>
      <c r="G65" s="29"/>
    </row>
    <row r="66" spans="1:7" ht="46.5" customHeight="1">
      <c r="A66" s="110" t="s">
        <v>1085</v>
      </c>
      <c r="B66" s="106" t="s">
        <v>1058</v>
      </c>
      <c r="C66" s="103">
        <v>313.5</v>
      </c>
      <c r="D66" s="27"/>
      <c r="E66" s="15">
        <f t="shared" si="0"/>
        <v>0</v>
      </c>
      <c r="F66" s="29"/>
      <c r="G66" s="29"/>
    </row>
    <row r="67" spans="1:7" ht="45.75" customHeight="1">
      <c r="A67" s="110" t="s">
        <v>1088</v>
      </c>
      <c r="B67" s="106" t="s">
        <v>1087</v>
      </c>
      <c r="C67" s="103">
        <v>1270.4000000000001</v>
      </c>
      <c r="D67" s="27"/>
      <c r="E67" s="15">
        <f t="shared" si="0"/>
        <v>0</v>
      </c>
      <c r="F67" s="29"/>
      <c r="G67" s="29"/>
    </row>
    <row r="68" spans="1:7" s="12" customFormat="1" ht="13.5" customHeight="1">
      <c r="A68" s="17" t="s">
        <v>81</v>
      </c>
      <c r="B68" s="105" t="s">
        <v>1006</v>
      </c>
      <c r="C68" s="19">
        <f>C69+C76</f>
        <v>38912.9</v>
      </c>
      <c r="D68" s="19">
        <f>D69+D76</f>
        <v>4819.7</v>
      </c>
      <c r="E68" s="15">
        <f t="shared" si="0"/>
        <v>12.385866897609789</v>
      </c>
    </row>
    <row r="69" spans="1:7" s="12" customFormat="1">
      <c r="A69" s="17" t="s">
        <v>82</v>
      </c>
      <c r="B69" s="18" t="s">
        <v>1007</v>
      </c>
      <c r="C69" s="19">
        <f>C72+C75+C71+C73+C74</f>
        <v>25151.1</v>
      </c>
      <c r="D69" s="19">
        <f>D72+D75+D71+D73+D74</f>
        <v>3800.8</v>
      </c>
      <c r="E69" s="15">
        <f t="shared" si="0"/>
        <v>15.111863894620914</v>
      </c>
    </row>
    <row r="70" spans="1:7" ht="14.25" hidden="1" customHeight="1">
      <c r="A70" s="34" t="s">
        <v>82</v>
      </c>
      <c r="B70" s="35" t="s">
        <v>83</v>
      </c>
      <c r="C70" s="28"/>
      <c r="D70" s="28"/>
      <c r="E70" s="15" t="e">
        <f t="shared" si="0"/>
        <v>#DIV/0!</v>
      </c>
    </row>
    <row r="71" spans="1:7" ht="57" customHeight="1">
      <c r="A71" s="32" t="s">
        <v>975</v>
      </c>
      <c r="B71" s="98" t="s">
        <v>1008</v>
      </c>
      <c r="C71" s="19">
        <v>3618</v>
      </c>
      <c r="D71" s="28">
        <v>1336.6</v>
      </c>
      <c r="E71" s="15">
        <f t="shared" si="0"/>
        <v>36.943062465450524</v>
      </c>
    </row>
    <row r="72" spans="1:7" ht="26.25" customHeight="1">
      <c r="A72" s="32" t="s">
        <v>84</v>
      </c>
      <c r="B72" s="18" t="s">
        <v>1009</v>
      </c>
      <c r="C72" s="28">
        <v>1400</v>
      </c>
      <c r="D72" s="28"/>
      <c r="E72" s="15">
        <f t="shared" si="0"/>
        <v>0</v>
      </c>
    </row>
    <row r="73" spans="1:7" ht="56.25">
      <c r="A73" s="99" t="s">
        <v>976</v>
      </c>
      <c r="B73" s="18" t="s">
        <v>1010</v>
      </c>
      <c r="C73" s="19">
        <v>4938</v>
      </c>
      <c r="D73" s="28">
        <v>1830.2</v>
      </c>
      <c r="E73" s="15">
        <f t="shared" ref="E73:E77" si="1">D73/C73*100</f>
        <v>37.063588497367356</v>
      </c>
    </row>
    <row r="74" spans="1:7" ht="33.75">
      <c r="A74" s="99" t="s">
        <v>977</v>
      </c>
      <c r="B74" s="18" t="s">
        <v>1011</v>
      </c>
      <c r="C74" s="19">
        <v>2195.1</v>
      </c>
      <c r="D74" s="28">
        <v>634</v>
      </c>
      <c r="E74" s="15">
        <f t="shared" si="1"/>
        <v>28.882511047332699</v>
      </c>
    </row>
    <row r="75" spans="1:7" ht="67.5">
      <c r="A75" s="36" t="s">
        <v>978</v>
      </c>
      <c r="B75" s="18" t="s">
        <v>1012</v>
      </c>
      <c r="C75" s="19">
        <v>13000</v>
      </c>
      <c r="D75" s="28"/>
      <c r="E75" s="15">
        <f t="shared" si="1"/>
        <v>0</v>
      </c>
    </row>
    <row r="76" spans="1:7">
      <c r="A76" s="17" t="s">
        <v>85</v>
      </c>
      <c r="B76" s="18" t="s">
        <v>1013</v>
      </c>
      <c r="C76" s="19">
        <f>C79+C77+C78</f>
        <v>13761.800000000001</v>
      </c>
      <c r="D76" s="19">
        <f>D79+D77+D78</f>
        <v>1018.9</v>
      </c>
      <c r="E76" s="15">
        <f t="shared" si="1"/>
        <v>7.4038279876178974</v>
      </c>
    </row>
    <row r="77" spans="1:7" ht="48" customHeight="1">
      <c r="A77" s="37" t="s">
        <v>1089</v>
      </c>
      <c r="B77" s="18" t="s">
        <v>1014</v>
      </c>
      <c r="C77" s="19">
        <v>2791.2</v>
      </c>
      <c r="D77" s="28">
        <v>1018.9</v>
      </c>
      <c r="E77" s="15">
        <f t="shared" si="1"/>
        <v>36.504012611063338</v>
      </c>
    </row>
    <row r="78" spans="1:7" ht="48.75" customHeight="1">
      <c r="A78" s="37" t="s">
        <v>985</v>
      </c>
      <c r="B78" s="18" t="s">
        <v>1015</v>
      </c>
      <c r="C78" s="19">
        <v>970.6</v>
      </c>
      <c r="D78" s="28"/>
      <c r="E78" s="19"/>
    </row>
    <row r="79" spans="1:7" s="41" customFormat="1" ht="68.25" customHeight="1">
      <c r="A79" s="36" t="s">
        <v>1090</v>
      </c>
      <c r="B79" s="33" t="s">
        <v>1016</v>
      </c>
      <c r="C79" s="38">
        <v>10000</v>
      </c>
      <c r="D79" s="97"/>
      <c r="E79" s="19"/>
      <c r="F79" s="39"/>
      <c r="G79" s="40"/>
    </row>
    <row r="80" spans="1:7" ht="24">
      <c r="A80" s="13" t="s">
        <v>86</v>
      </c>
      <c r="B80" s="14" t="s">
        <v>1017</v>
      </c>
      <c r="C80" s="15">
        <f>C81+C83+C123+C124+C126+C125+C127+C128+C122+C129</f>
        <v>150844.9</v>
      </c>
      <c r="D80" s="15">
        <f>D81+D83+D123+D124+D126+D125+D127+D128+D122+D129</f>
        <v>60853.300000000017</v>
      </c>
      <c r="E80" s="15">
        <f>E81+E83+E123+E124+E126+E125+E127+E128+E122</f>
        <v>278.51587334286791</v>
      </c>
    </row>
    <row r="81" spans="1:5" ht="23.25" customHeight="1">
      <c r="A81" s="17" t="s">
        <v>1091</v>
      </c>
      <c r="B81" s="18" t="s">
        <v>1018</v>
      </c>
      <c r="C81" s="19">
        <f>C82</f>
        <v>4825.8999999999996</v>
      </c>
      <c r="D81" s="19">
        <f>D82</f>
        <v>2162.9</v>
      </c>
      <c r="E81" s="19">
        <f t="shared" ref="E81:E129" si="2">D81/C81*100</f>
        <v>44.818583062226743</v>
      </c>
    </row>
    <row r="82" spans="1:5" ht="23.25" customHeight="1">
      <c r="A82" s="17" t="s">
        <v>87</v>
      </c>
      <c r="B82" s="18" t="s">
        <v>1019</v>
      </c>
      <c r="C82" s="19">
        <v>4825.8999999999996</v>
      </c>
      <c r="D82" s="19">
        <v>2162.9</v>
      </c>
      <c r="E82" s="19">
        <f t="shared" si="2"/>
        <v>44.818583062226743</v>
      </c>
    </row>
    <row r="83" spans="1:5" ht="23.25" customHeight="1">
      <c r="A83" s="42" t="s">
        <v>1092</v>
      </c>
      <c r="B83" s="26" t="s">
        <v>1020</v>
      </c>
      <c r="C83" s="43">
        <f>C84+C85+C86+C87+C88+C89+C90+C91+C92+C93+C94+C95+C96+C97+C99+C100+C101+C103+C104+C106+C107+C108+C109+C110+C111+C112+C114+C116+C118+C102+C119+C120+C113+C115+C117+C121+C105+C98</f>
        <v>125641.1</v>
      </c>
      <c r="D83" s="43">
        <f>D84+D85+D86+D87+D88+D89+D90+D91+D92+D93+D94+D95+D96+D97+D99+D100+D101+D103+D104+D106+D107+D108+D109+D110+D111+D112+D114+D116+D118+D102+D119+D120+D113+D115+D117+D105</f>
        <v>53584.700000000012</v>
      </c>
      <c r="E83" s="43">
        <f t="shared" si="2"/>
        <v>42.649021697517782</v>
      </c>
    </row>
    <row r="84" spans="1:5" ht="68.25" customHeight="1">
      <c r="A84" s="44" t="s">
        <v>1093</v>
      </c>
      <c r="B84" s="18" t="s">
        <v>1021</v>
      </c>
      <c r="C84" s="43">
        <v>1.7</v>
      </c>
      <c r="D84" s="43"/>
      <c r="E84" s="43">
        <f t="shared" si="2"/>
        <v>0</v>
      </c>
    </row>
    <row r="85" spans="1:5" ht="46.5" customHeight="1">
      <c r="A85" s="44" t="s">
        <v>1094</v>
      </c>
      <c r="B85" s="18" t="s">
        <v>1022</v>
      </c>
      <c r="C85" s="43">
        <v>356</v>
      </c>
      <c r="D85" s="43">
        <v>162.30000000000001</v>
      </c>
      <c r="E85" s="19">
        <f t="shared" si="2"/>
        <v>45.58988764044944</v>
      </c>
    </row>
    <row r="86" spans="1:5" ht="45.75" customHeight="1">
      <c r="A86" s="45" t="s">
        <v>88</v>
      </c>
      <c r="B86" s="18" t="s">
        <v>1023</v>
      </c>
      <c r="C86" s="43">
        <v>3672.7</v>
      </c>
      <c r="D86" s="43">
        <v>1693.2</v>
      </c>
      <c r="E86" s="19">
        <f t="shared" si="2"/>
        <v>46.102322541999079</v>
      </c>
    </row>
    <row r="87" spans="1:5" ht="36.75" customHeight="1">
      <c r="A87" s="45" t="s">
        <v>89</v>
      </c>
      <c r="B87" s="18" t="s">
        <v>1024</v>
      </c>
      <c r="C87" s="43">
        <v>244.4</v>
      </c>
      <c r="D87" s="43">
        <v>77.400000000000006</v>
      </c>
      <c r="E87" s="19">
        <f t="shared" si="2"/>
        <v>31.669394435351883</v>
      </c>
    </row>
    <row r="88" spans="1:5" ht="39" customHeight="1">
      <c r="A88" s="45" t="s">
        <v>1095</v>
      </c>
      <c r="B88" s="18" t="s">
        <v>1025</v>
      </c>
      <c r="C88" s="43">
        <v>13.7</v>
      </c>
      <c r="D88" s="43">
        <v>4.8</v>
      </c>
      <c r="E88" s="19">
        <f t="shared" si="2"/>
        <v>35.036496350364963</v>
      </c>
    </row>
    <row r="89" spans="1:5" ht="35.25" customHeight="1">
      <c r="A89" s="100" t="s">
        <v>979</v>
      </c>
      <c r="B89" s="18" t="s">
        <v>1026</v>
      </c>
      <c r="C89" s="43">
        <v>257.8</v>
      </c>
      <c r="D89" s="43"/>
      <c r="E89" s="19">
        <f t="shared" si="2"/>
        <v>0</v>
      </c>
    </row>
    <row r="90" spans="1:5" ht="45.75" customHeight="1">
      <c r="A90" s="100" t="s">
        <v>980</v>
      </c>
      <c r="B90" s="18" t="s">
        <v>1027</v>
      </c>
      <c r="C90" s="43">
        <v>2469.9</v>
      </c>
      <c r="D90" s="43">
        <v>1029.5</v>
      </c>
      <c r="E90" s="19">
        <f t="shared" si="2"/>
        <v>41.681849467589785</v>
      </c>
    </row>
    <row r="91" spans="1:5" ht="46.5" customHeight="1">
      <c r="A91" s="100" t="s">
        <v>981</v>
      </c>
      <c r="B91" s="18" t="s">
        <v>1028</v>
      </c>
      <c r="C91" s="43">
        <v>2.2000000000000002</v>
      </c>
      <c r="D91" s="43">
        <v>2.2000000000000002</v>
      </c>
      <c r="E91" s="19">
        <f t="shared" si="2"/>
        <v>100</v>
      </c>
    </row>
    <row r="92" spans="1:5" ht="36.75" customHeight="1">
      <c r="A92" s="100" t="s">
        <v>982</v>
      </c>
      <c r="B92" s="18" t="s">
        <v>1029</v>
      </c>
      <c r="C92" s="43">
        <v>19.3</v>
      </c>
      <c r="D92" s="43"/>
      <c r="E92" s="19">
        <f t="shared" si="2"/>
        <v>0</v>
      </c>
    </row>
    <row r="93" spans="1:5" ht="47.25" customHeight="1">
      <c r="A93" s="45" t="s">
        <v>1096</v>
      </c>
      <c r="B93" s="18" t="s">
        <v>1030</v>
      </c>
      <c r="C93" s="43">
        <v>62798.9</v>
      </c>
      <c r="D93" s="43">
        <v>27326</v>
      </c>
      <c r="E93" s="19">
        <f t="shared" si="2"/>
        <v>43.513501032661402</v>
      </c>
    </row>
    <row r="94" spans="1:5" ht="45.75" customHeight="1">
      <c r="A94" s="44" t="s">
        <v>1097</v>
      </c>
      <c r="B94" s="18" t="s">
        <v>1031</v>
      </c>
      <c r="C94" s="43">
        <v>10.199999999999999</v>
      </c>
      <c r="D94" s="43">
        <v>2.6</v>
      </c>
      <c r="E94" s="43">
        <f t="shared" si="2"/>
        <v>25.490196078431378</v>
      </c>
    </row>
    <row r="95" spans="1:5" ht="59.25" customHeight="1">
      <c r="A95" s="44" t="s">
        <v>90</v>
      </c>
      <c r="B95" s="18" t="s">
        <v>1032</v>
      </c>
      <c r="C95" s="43">
        <v>566.4</v>
      </c>
      <c r="D95" s="43">
        <v>237.5</v>
      </c>
      <c r="E95" s="19">
        <f t="shared" si="2"/>
        <v>41.931497175141246</v>
      </c>
    </row>
    <row r="96" spans="1:5" ht="57" customHeight="1">
      <c r="A96" s="44" t="s">
        <v>1098</v>
      </c>
      <c r="B96" s="18" t="s">
        <v>1033</v>
      </c>
      <c r="C96" s="43">
        <v>10799</v>
      </c>
      <c r="D96" s="43">
        <v>5490.4</v>
      </c>
      <c r="E96" s="19">
        <f t="shared" si="2"/>
        <v>50.841744605982029</v>
      </c>
    </row>
    <row r="97" spans="1:5" ht="56.25" customHeight="1">
      <c r="A97" s="44" t="s">
        <v>1099</v>
      </c>
      <c r="B97" s="18" t="s">
        <v>1034</v>
      </c>
      <c r="C97" s="43">
        <v>20.3</v>
      </c>
      <c r="D97" s="43">
        <v>5</v>
      </c>
      <c r="E97" s="43">
        <f t="shared" si="2"/>
        <v>24.630541871921181</v>
      </c>
    </row>
    <row r="98" spans="1:5" ht="49.5" customHeight="1">
      <c r="A98" s="44" t="s">
        <v>1126</v>
      </c>
      <c r="B98" s="18" t="s">
        <v>1125</v>
      </c>
      <c r="C98" s="43">
        <v>311</v>
      </c>
      <c r="D98" s="43"/>
      <c r="E98" s="43"/>
    </row>
    <row r="99" spans="1:5" ht="70.5" customHeight="1">
      <c r="A99" s="44" t="s">
        <v>1100</v>
      </c>
      <c r="B99" s="18" t="s">
        <v>1035</v>
      </c>
      <c r="C99" s="43">
        <v>282.39999999999998</v>
      </c>
      <c r="D99" s="43">
        <v>87</v>
      </c>
      <c r="E99" s="19">
        <f t="shared" si="2"/>
        <v>30.807365439093488</v>
      </c>
    </row>
    <row r="100" spans="1:5" ht="82.5" customHeight="1">
      <c r="A100" s="44" t="s">
        <v>1101</v>
      </c>
      <c r="B100" s="18" t="s">
        <v>1036</v>
      </c>
      <c r="C100" s="19">
        <v>149.80000000000001</v>
      </c>
      <c r="D100" s="19">
        <v>55.4</v>
      </c>
      <c r="E100" s="19">
        <f t="shared" si="2"/>
        <v>36.98264352469959</v>
      </c>
    </row>
    <row r="101" spans="1:5" ht="147" customHeight="1">
      <c r="A101" s="113" t="s">
        <v>91</v>
      </c>
      <c r="B101" s="18" t="s">
        <v>1037</v>
      </c>
      <c r="C101" s="19">
        <v>4311.5</v>
      </c>
      <c r="D101" s="19">
        <v>3241.1</v>
      </c>
      <c r="E101" s="19">
        <f t="shared" si="2"/>
        <v>75.173373535892381</v>
      </c>
    </row>
    <row r="102" spans="1:5" ht="68.25" customHeight="1">
      <c r="A102" s="114" t="s">
        <v>1102</v>
      </c>
      <c r="B102" s="18" t="s">
        <v>1038</v>
      </c>
      <c r="C102" s="19">
        <v>18.399999999999999</v>
      </c>
      <c r="D102" s="19">
        <v>7.9</v>
      </c>
      <c r="E102" s="19">
        <f t="shared" si="2"/>
        <v>42.934782608695663</v>
      </c>
    </row>
    <row r="103" spans="1:5" ht="36.75" customHeight="1">
      <c r="A103" s="114" t="s">
        <v>1103</v>
      </c>
      <c r="B103" s="18" t="s">
        <v>1039</v>
      </c>
      <c r="C103" s="19">
        <v>488.8</v>
      </c>
      <c r="D103" s="19">
        <v>165.1</v>
      </c>
      <c r="E103" s="19">
        <f t="shared" si="2"/>
        <v>33.776595744680847</v>
      </c>
    </row>
    <row r="104" spans="1:5" ht="42" customHeight="1">
      <c r="A104" s="114" t="s">
        <v>92</v>
      </c>
      <c r="B104" s="18" t="s">
        <v>1040</v>
      </c>
      <c r="C104" s="19">
        <v>558.20000000000005</v>
      </c>
      <c r="D104" s="19">
        <v>328.9</v>
      </c>
      <c r="E104" s="19">
        <f t="shared" si="2"/>
        <v>58.921533500537436</v>
      </c>
    </row>
    <row r="105" spans="1:5" ht="38.25" customHeight="1">
      <c r="A105" s="100" t="s">
        <v>1124</v>
      </c>
      <c r="B105" s="18" t="s">
        <v>1123</v>
      </c>
      <c r="C105" s="19">
        <v>361.4</v>
      </c>
      <c r="D105" s="19">
        <v>361.4</v>
      </c>
      <c r="E105" s="19">
        <f t="shared" si="2"/>
        <v>100</v>
      </c>
    </row>
    <row r="106" spans="1:5" ht="67.5" customHeight="1">
      <c r="A106" s="44" t="s">
        <v>1104</v>
      </c>
      <c r="B106" s="18" t="s">
        <v>1066</v>
      </c>
      <c r="C106" s="19">
        <v>6724.1</v>
      </c>
      <c r="D106" s="19">
        <v>2488.8000000000002</v>
      </c>
      <c r="E106" s="19">
        <f t="shared" si="2"/>
        <v>37.013131868949003</v>
      </c>
    </row>
    <row r="107" spans="1:5" ht="81" customHeight="1">
      <c r="A107" s="112" t="s">
        <v>93</v>
      </c>
      <c r="B107" s="18" t="s">
        <v>1067</v>
      </c>
      <c r="C107" s="19">
        <v>178.2</v>
      </c>
      <c r="D107" s="19">
        <v>10.8</v>
      </c>
      <c r="E107" s="19">
        <f t="shared" si="2"/>
        <v>6.0606060606060614</v>
      </c>
    </row>
    <row r="108" spans="1:5" ht="69" customHeight="1">
      <c r="A108" s="112" t="s">
        <v>94</v>
      </c>
      <c r="B108" s="18" t="s">
        <v>1068</v>
      </c>
      <c r="C108" s="19">
        <v>29.8</v>
      </c>
      <c r="D108" s="19">
        <v>10.8</v>
      </c>
      <c r="E108" s="19">
        <f t="shared" si="2"/>
        <v>36.241610738255034</v>
      </c>
    </row>
    <row r="109" spans="1:5" ht="148.5" customHeight="1">
      <c r="A109" s="115" t="s">
        <v>1105</v>
      </c>
      <c r="B109" s="18" t="s">
        <v>1069</v>
      </c>
      <c r="C109" s="19">
        <v>12394.9</v>
      </c>
      <c r="D109" s="19">
        <v>5150</v>
      </c>
      <c r="E109" s="19">
        <f t="shared" si="2"/>
        <v>41.54934690880927</v>
      </c>
    </row>
    <row r="110" spans="1:5" ht="46.5" customHeight="1">
      <c r="A110" s="114" t="s">
        <v>1106</v>
      </c>
      <c r="B110" s="18" t="s">
        <v>1070</v>
      </c>
      <c r="C110" s="19">
        <v>118</v>
      </c>
      <c r="D110" s="19">
        <v>41.9</v>
      </c>
      <c r="E110" s="19">
        <f t="shared" si="2"/>
        <v>35.50847457627119</v>
      </c>
    </row>
    <row r="111" spans="1:5" ht="48.75" customHeight="1">
      <c r="A111" s="112" t="s">
        <v>1107</v>
      </c>
      <c r="B111" s="18" t="s">
        <v>1065</v>
      </c>
      <c r="C111" s="19">
        <v>488.6</v>
      </c>
      <c r="D111" s="19">
        <v>249.5</v>
      </c>
      <c r="E111" s="19">
        <f t="shared" si="2"/>
        <v>51.064265247646333</v>
      </c>
    </row>
    <row r="112" spans="1:5" ht="59.25" customHeight="1">
      <c r="A112" s="112" t="s">
        <v>1108</v>
      </c>
      <c r="B112" s="18" t="s">
        <v>1064</v>
      </c>
      <c r="C112" s="19">
        <v>6.2</v>
      </c>
      <c r="D112" s="19">
        <v>6.2</v>
      </c>
      <c r="E112" s="19">
        <f t="shared" si="2"/>
        <v>100</v>
      </c>
    </row>
    <row r="113" spans="1:5" ht="50.25" customHeight="1">
      <c r="A113" s="44" t="s">
        <v>1109</v>
      </c>
      <c r="B113" s="18" t="s">
        <v>994</v>
      </c>
      <c r="C113" s="19">
        <v>2.1</v>
      </c>
      <c r="D113" s="19"/>
      <c r="E113" s="19">
        <f t="shared" si="2"/>
        <v>0</v>
      </c>
    </row>
    <row r="114" spans="1:5" ht="44.25" customHeight="1">
      <c r="A114" s="112" t="s">
        <v>95</v>
      </c>
      <c r="B114" s="18" t="s">
        <v>993</v>
      </c>
      <c r="C114" s="19">
        <v>3082.5</v>
      </c>
      <c r="D114" s="19">
        <v>1220.5999999999999</v>
      </c>
      <c r="E114" s="19">
        <f t="shared" si="2"/>
        <v>39.597729115977288</v>
      </c>
    </row>
    <row r="115" spans="1:5" ht="74.25" customHeight="1">
      <c r="A115" s="44" t="s">
        <v>1110</v>
      </c>
      <c r="B115" s="18" t="s">
        <v>992</v>
      </c>
      <c r="C115" s="19">
        <v>45.6</v>
      </c>
      <c r="D115" s="19"/>
      <c r="E115" s="19">
        <f t="shared" si="2"/>
        <v>0</v>
      </c>
    </row>
    <row r="116" spans="1:5" ht="34.5" customHeight="1">
      <c r="A116" s="44" t="s">
        <v>1111</v>
      </c>
      <c r="B116" s="18" t="s">
        <v>995</v>
      </c>
      <c r="C116" s="19">
        <v>984.3</v>
      </c>
      <c r="D116" s="19">
        <v>328.1</v>
      </c>
      <c r="E116" s="19">
        <f t="shared" si="2"/>
        <v>33.333333333333336</v>
      </c>
    </row>
    <row r="117" spans="1:5" ht="43.5" customHeight="1">
      <c r="A117" s="44" t="s">
        <v>1112</v>
      </c>
      <c r="B117" s="18" t="s">
        <v>1047</v>
      </c>
      <c r="C117" s="19">
        <v>1000.2</v>
      </c>
      <c r="D117" s="19">
        <v>500.1</v>
      </c>
      <c r="E117" s="19">
        <f t="shared" si="2"/>
        <v>50</v>
      </c>
    </row>
    <row r="118" spans="1:5" ht="48" customHeight="1">
      <c r="A118" s="44" t="s">
        <v>1113</v>
      </c>
      <c r="B118" s="18" t="s">
        <v>996</v>
      </c>
      <c r="C118" s="19">
        <v>52.5</v>
      </c>
      <c r="D118" s="19"/>
      <c r="E118" s="19">
        <f t="shared" si="2"/>
        <v>0</v>
      </c>
    </row>
    <row r="119" spans="1:5" ht="44.25" customHeight="1">
      <c r="A119" s="44" t="s">
        <v>1114</v>
      </c>
      <c r="B119" s="18" t="s">
        <v>997</v>
      </c>
      <c r="C119" s="19">
        <v>9242.1</v>
      </c>
      <c r="D119" s="19">
        <v>3299.8</v>
      </c>
      <c r="E119" s="19">
        <f t="shared" si="2"/>
        <v>35.704006665151859</v>
      </c>
    </row>
    <row r="120" spans="1:5" ht="45.75" customHeight="1">
      <c r="A120" s="101" t="s">
        <v>96</v>
      </c>
      <c r="B120" s="18" t="s">
        <v>998</v>
      </c>
      <c r="C120" s="19">
        <v>1.5</v>
      </c>
      <c r="D120" s="19">
        <v>0.4</v>
      </c>
      <c r="E120" s="19">
        <f t="shared" si="2"/>
        <v>26.666666666666668</v>
      </c>
    </row>
    <row r="121" spans="1:5" ht="43.5" customHeight="1">
      <c r="A121" s="101" t="s">
        <v>1130</v>
      </c>
      <c r="B121" s="18" t="s">
        <v>1131</v>
      </c>
      <c r="C121" s="19">
        <v>3576.5</v>
      </c>
      <c r="D121" s="19"/>
      <c r="E121" s="19"/>
    </row>
    <row r="122" spans="1:5" ht="46.5" customHeight="1">
      <c r="A122" s="46" t="s">
        <v>1115</v>
      </c>
      <c r="B122" s="18" t="s">
        <v>999</v>
      </c>
      <c r="C122" s="19">
        <v>1265.5</v>
      </c>
      <c r="D122" s="19"/>
      <c r="E122" s="19">
        <f t="shared" si="2"/>
        <v>0</v>
      </c>
    </row>
    <row r="123" spans="1:5" ht="46.5" customHeight="1">
      <c r="A123" s="112" t="s">
        <v>1116</v>
      </c>
      <c r="B123" s="18" t="s">
        <v>1000</v>
      </c>
      <c r="C123" s="19">
        <v>5159.8</v>
      </c>
      <c r="D123" s="19">
        <v>1966.3</v>
      </c>
      <c r="E123" s="19">
        <f t="shared" si="2"/>
        <v>38.108066204116433</v>
      </c>
    </row>
    <row r="124" spans="1:5" ht="25.5" customHeight="1">
      <c r="A124" s="102" t="s">
        <v>1117</v>
      </c>
      <c r="B124" s="18" t="s">
        <v>1001</v>
      </c>
      <c r="C124" s="19">
        <v>606.70000000000005</v>
      </c>
      <c r="D124" s="19">
        <v>252.8</v>
      </c>
      <c r="E124" s="19">
        <f t="shared" si="2"/>
        <v>41.668040217570464</v>
      </c>
    </row>
    <row r="125" spans="1:5" ht="36" customHeight="1">
      <c r="A125" s="47" t="s">
        <v>1118</v>
      </c>
      <c r="B125" s="18" t="s">
        <v>1002</v>
      </c>
      <c r="C125" s="19">
        <v>1.1000000000000001</v>
      </c>
      <c r="D125" s="19"/>
      <c r="E125" s="19">
        <f t="shared" si="2"/>
        <v>0</v>
      </c>
    </row>
    <row r="126" spans="1:5" ht="41.25" customHeight="1">
      <c r="A126" s="107" t="s">
        <v>1119</v>
      </c>
      <c r="B126" s="18" t="s">
        <v>1046</v>
      </c>
      <c r="C126" s="19">
        <v>83.9</v>
      </c>
      <c r="D126" s="19">
        <v>26.5</v>
      </c>
      <c r="E126" s="19">
        <f t="shared" si="2"/>
        <v>31.585220500595945</v>
      </c>
    </row>
    <row r="127" spans="1:5" ht="60" customHeight="1">
      <c r="A127" s="102" t="s">
        <v>1120</v>
      </c>
      <c r="B127" s="18" t="s">
        <v>1041</v>
      </c>
      <c r="C127" s="19">
        <v>4291</v>
      </c>
      <c r="D127" s="19">
        <v>1171.7</v>
      </c>
      <c r="E127" s="19">
        <f t="shared" si="2"/>
        <v>27.305989279888138</v>
      </c>
    </row>
    <row r="128" spans="1:5" ht="33.75">
      <c r="A128" s="102" t="s">
        <v>1121</v>
      </c>
      <c r="B128" s="18" t="s">
        <v>1042</v>
      </c>
      <c r="C128" s="19">
        <v>2.1</v>
      </c>
      <c r="D128" s="19">
        <v>1.1000000000000001</v>
      </c>
      <c r="E128" s="19">
        <f t="shared" si="2"/>
        <v>52.380952380952387</v>
      </c>
    </row>
    <row r="129" spans="1:6" ht="22.5">
      <c r="A129" s="116" t="s">
        <v>1122</v>
      </c>
      <c r="B129" s="18" t="s">
        <v>1043</v>
      </c>
      <c r="C129" s="19">
        <v>8967.7999999999993</v>
      </c>
      <c r="D129" s="19">
        <v>1687.3</v>
      </c>
      <c r="E129" s="19">
        <f t="shared" si="2"/>
        <v>18.815094002988474</v>
      </c>
    </row>
    <row r="130" spans="1:6">
      <c r="A130" s="119" t="s">
        <v>1127</v>
      </c>
      <c r="B130" s="14" t="s">
        <v>1128</v>
      </c>
      <c r="C130" s="24">
        <f>C131</f>
        <v>1953</v>
      </c>
      <c r="D130" s="19"/>
      <c r="E130" s="19"/>
    </row>
    <row r="131" spans="1:6" ht="48" customHeight="1">
      <c r="A131" s="118" t="s">
        <v>1132</v>
      </c>
      <c r="B131" s="18" t="s">
        <v>1129</v>
      </c>
      <c r="C131" s="19">
        <v>1953</v>
      </c>
      <c r="D131" s="19"/>
      <c r="E131" s="19"/>
    </row>
    <row r="132" spans="1:6" ht="15" customHeight="1">
      <c r="A132" s="117" t="s">
        <v>97</v>
      </c>
      <c r="B132" s="48" t="s">
        <v>98</v>
      </c>
      <c r="C132" s="24">
        <f>C7+C52</f>
        <v>319634.30000000005</v>
      </c>
      <c r="D132" s="24">
        <f>D7+D52</f>
        <v>108905.50000000001</v>
      </c>
      <c r="E132" s="24">
        <f>D132/C132*100</f>
        <v>34.071906550704981</v>
      </c>
    </row>
    <row r="133" spans="1:6" ht="17.25" customHeight="1">
      <c r="A133" s="50" t="s">
        <v>99</v>
      </c>
      <c r="B133" s="48"/>
      <c r="C133" s="49"/>
      <c r="D133" s="49"/>
      <c r="E133" s="15"/>
    </row>
    <row r="134" spans="1:6">
      <c r="A134" s="53" t="s">
        <v>100</v>
      </c>
      <c r="B134" s="51"/>
      <c r="C134" s="52"/>
      <c r="D134" s="52"/>
      <c r="E134" s="52"/>
    </row>
    <row r="135" spans="1:6" ht="33.75" customHeight="1">
      <c r="A135" s="57" t="s">
        <v>102</v>
      </c>
      <c r="B135" s="54" t="s">
        <v>101</v>
      </c>
      <c r="C135" s="55">
        <f>SUM(C136:C141)</f>
        <v>53635.7</v>
      </c>
      <c r="D135" s="55">
        <f>SUM(D136:D141)</f>
        <v>21483.5</v>
      </c>
      <c r="E135" s="56">
        <f t="shared" ref="E135:E153" si="3">ROUND(D135/C135*100,1)</f>
        <v>40.1</v>
      </c>
    </row>
    <row r="136" spans="1:6" ht="15" customHeight="1">
      <c r="A136" s="57" t="s">
        <v>983</v>
      </c>
      <c r="B136" s="58" t="s">
        <v>103</v>
      </c>
      <c r="C136" s="59">
        <v>41158.699999999997</v>
      </c>
      <c r="D136" s="59">
        <v>16450.5</v>
      </c>
      <c r="E136" s="60">
        <f t="shared" si="3"/>
        <v>40</v>
      </c>
    </row>
    <row r="137" spans="1:6" ht="33.75">
      <c r="A137" s="57" t="s">
        <v>104</v>
      </c>
      <c r="B137" s="58" t="s">
        <v>984</v>
      </c>
      <c r="C137" s="59">
        <v>1.1000000000000001</v>
      </c>
      <c r="D137" s="59">
        <v>0</v>
      </c>
      <c r="E137" s="60"/>
    </row>
    <row r="138" spans="1:6">
      <c r="A138" s="57" t="s">
        <v>106</v>
      </c>
      <c r="B138" s="58" t="s">
        <v>105</v>
      </c>
      <c r="C138" s="59">
        <v>10052.700000000001</v>
      </c>
      <c r="D138" s="59">
        <v>4134.2</v>
      </c>
      <c r="E138" s="60">
        <f t="shared" si="3"/>
        <v>41.1</v>
      </c>
    </row>
    <row r="139" spans="1:6">
      <c r="A139" s="57" t="s">
        <v>108</v>
      </c>
      <c r="B139" s="58" t="s">
        <v>107</v>
      </c>
      <c r="C139" s="59">
        <v>0</v>
      </c>
      <c r="D139" s="59">
        <v>0</v>
      </c>
      <c r="E139" s="60"/>
      <c r="F139" s="29"/>
    </row>
    <row r="140" spans="1:6">
      <c r="A140" s="57" t="s">
        <v>110</v>
      </c>
      <c r="B140" s="58" t="s">
        <v>109</v>
      </c>
      <c r="C140" s="59">
        <v>130</v>
      </c>
      <c r="D140" s="59">
        <v>0</v>
      </c>
      <c r="E140" s="60"/>
      <c r="F140" s="29"/>
    </row>
    <row r="141" spans="1:6">
      <c r="A141" s="53" t="s">
        <v>112</v>
      </c>
      <c r="B141" s="58" t="s">
        <v>111</v>
      </c>
      <c r="C141" s="59">
        <v>2293.1999999999998</v>
      </c>
      <c r="D141" s="59">
        <v>898.8</v>
      </c>
      <c r="E141" s="60">
        <f t="shared" si="3"/>
        <v>39.200000000000003</v>
      </c>
      <c r="F141" s="29"/>
    </row>
    <row r="142" spans="1:6" ht="24" customHeight="1">
      <c r="A142" s="57" t="s">
        <v>114</v>
      </c>
      <c r="B142" s="54" t="s">
        <v>113</v>
      </c>
      <c r="C142" s="55">
        <f>SUM(C143:C143)</f>
        <v>606.70000000000005</v>
      </c>
      <c r="D142" s="55">
        <f>SUM(D143:D143)</f>
        <v>211.2</v>
      </c>
      <c r="E142" s="56">
        <f t="shared" si="3"/>
        <v>34.799999999999997</v>
      </c>
      <c r="F142" s="29"/>
    </row>
    <row r="143" spans="1:6" ht="24" customHeight="1">
      <c r="A143" s="53" t="s">
        <v>116</v>
      </c>
      <c r="B143" s="58" t="s">
        <v>115</v>
      </c>
      <c r="C143" s="59">
        <v>606.70000000000005</v>
      </c>
      <c r="D143" s="59">
        <v>211.2</v>
      </c>
      <c r="E143" s="60">
        <f t="shared" si="3"/>
        <v>34.799999999999997</v>
      </c>
      <c r="F143" s="29"/>
    </row>
    <row r="144" spans="1:6" ht="13.5" customHeight="1">
      <c r="A144" s="57" t="s">
        <v>118</v>
      </c>
      <c r="B144" s="54" t="s">
        <v>117</v>
      </c>
      <c r="C144" s="55">
        <f>SUM(C145:C145)</f>
        <v>1222.5</v>
      </c>
      <c r="D144" s="55">
        <f>SUM(D145:D145)</f>
        <v>394.7</v>
      </c>
      <c r="E144" s="56">
        <f t="shared" si="3"/>
        <v>32.299999999999997</v>
      </c>
      <c r="F144" s="29"/>
    </row>
    <row r="145" spans="1:6">
      <c r="A145" s="53" t="s">
        <v>120</v>
      </c>
      <c r="B145" s="58" t="s">
        <v>119</v>
      </c>
      <c r="C145" s="59">
        <v>1222.5</v>
      </c>
      <c r="D145" s="59">
        <v>394.7</v>
      </c>
      <c r="E145" s="60">
        <f t="shared" si="3"/>
        <v>32.299999999999997</v>
      </c>
      <c r="F145" s="29"/>
    </row>
    <row r="146" spans="1:6">
      <c r="A146" s="57" t="s">
        <v>122</v>
      </c>
      <c r="B146" s="54" t="s">
        <v>121</v>
      </c>
      <c r="C146" s="55">
        <f>SUM(C147:C149)</f>
        <v>34077.699999999997</v>
      </c>
      <c r="D146" s="55">
        <f>SUM(D147:D149)</f>
        <v>1742.3999999999999</v>
      </c>
      <c r="E146" s="56">
        <f t="shared" si="3"/>
        <v>5.0999999999999996</v>
      </c>
      <c r="F146" s="29"/>
    </row>
    <row r="147" spans="1:6">
      <c r="A147" s="57" t="s">
        <v>124</v>
      </c>
      <c r="B147" s="58" t="s">
        <v>123</v>
      </c>
      <c r="C147" s="59">
        <v>82.5</v>
      </c>
      <c r="D147" s="59">
        <v>3.1</v>
      </c>
      <c r="E147" s="60">
        <f t="shared" si="3"/>
        <v>3.8</v>
      </c>
      <c r="F147" s="29"/>
    </row>
    <row r="148" spans="1:6">
      <c r="A148" s="57" t="s">
        <v>126</v>
      </c>
      <c r="B148" s="58" t="s">
        <v>125</v>
      </c>
      <c r="C148" s="59">
        <v>32680.2</v>
      </c>
      <c r="D148" s="59">
        <v>1560.2</v>
      </c>
      <c r="E148" s="60">
        <f t="shared" si="3"/>
        <v>4.8</v>
      </c>
      <c r="F148" s="29"/>
    </row>
    <row r="149" spans="1:6">
      <c r="A149" s="53" t="s">
        <v>128</v>
      </c>
      <c r="B149" s="58" t="s">
        <v>127</v>
      </c>
      <c r="C149" s="59">
        <v>1315</v>
      </c>
      <c r="D149" s="59">
        <v>179.1</v>
      </c>
      <c r="E149" s="60">
        <f t="shared" si="3"/>
        <v>13.6</v>
      </c>
      <c r="F149" s="29"/>
    </row>
    <row r="150" spans="1:6">
      <c r="A150" s="57" t="s">
        <v>130</v>
      </c>
      <c r="B150" s="54" t="s">
        <v>129</v>
      </c>
      <c r="C150" s="55">
        <f>SUM(C151:C154)</f>
        <v>14450.6</v>
      </c>
      <c r="D150" s="55">
        <f>SUM(D151:D154)</f>
        <v>1503.5</v>
      </c>
      <c r="E150" s="56">
        <f t="shared" si="3"/>
        <v>10.4</v>
      </c>
      <c r="F150" s="29"/>
    </row>
    <row r="151" spans="1:6">
      <c r="A151" s="57" t="s">
        <v>132</v>
      </c>
      <c r="B151" s="58" t="s">
        <v>131</v>
      </c>
      <c r="C151" s="59"/>
      <c r="D151" s="59">
        <v>0</v>
      </c>
      <c r="E151" s="56" t="e">
        <f t="shared" si="3"/>
        <v>#DIV/0!</v>
      </c>
      <c r="F151" s="29"/>
    </row>
    <row r="152" spans="1:6">
      <c r="A152" s="57" t="s">
        <v>134</v>
      </c>
      <c r="B152" s="58" t="s">
        <v>133</v>
      </c>
      <c r="C152" s="59">
        <v>1638</v>
      </c>
      <c r="D152" s="59">
        <v>0</v>
      </c>
      <c r="E152" s="60">
        <f t="shared" si="3"/>
        <v>0</v>
      </c>
      <c r="F152" s="29"/>
    </row>
    <row r="153" spans="1:6" ht="12.75" customHeight="1">
      <c r="A153" s="57" t="s">
        <v>986</v>
      </c>
      <c r="B153" s="58" t="s">
        <v>135</v>
      </c>
      <c r="C153" s="59">
        <v>12598.1</v>
      </c>
      <c r="D153" s="59">
        <v>1473.7</v>
      </c>
      <c r="E153" s="60">
        <f t="shared" si="3"/>
        <v>11.7</v>
      </c>
      <c r="F153" s="29"/>
    </row>
    <row r="154" spans="1:6">
      <c r="A154" s="53" t="s">
        <v>136</v>
      </c>
      <c r="B154" s="58" t="s">
        <v>987</v>
      </c>
      <c r="C154" s="59">
        <v>214.5</v>
      </c>
      <c r="D154" s="59">
        <v>29.8</v>
      </c>
      <c r="E154" s="60"/>
      <c r="F154" s="29"/>
    </row>
    <row r="155" spans="1:6">
      <c r="A155" s="57" t="s">
        <v>138</v>
      </c>
      <c r="B155" s="54" t="s">
        <v>137</v>
      </c>
      <c r="C155" s="55">
        <f>SUM(C156:C160)</f>
        <v>122061</v>
      </c>
      <c r="D155" s="55">
        <f>SUM(D156:D160)</f>
        <v>46517.7</v>
      </c>
      <c r="E155" s="56">
        <f t="shared" ref="E155:E173" si="4">ROUND(D155/C155*100,1)</f>
        <v>38.1</v>
      </c>
      <c r="F155" s="29"/>
    </row>
    <row r="156" spans="1:6">
      <c r="A156" s="57" t="s">
        <v>140</v>
      </c>
      <c r="B156" s="58" t="s">
        <v>139</v>
      </c>
      <c r="C156" s="59">
        <v>12700.9</v>
      </c>
      <c r="D156" s="59">
        <v>4573.2</v>
      </c>
      <c r="E156" s="60">
        <f t="shared" si="4"/>
        <v>36</v>
      </c>
      <c r="F156" s="29"/>
    </row>
    <row r="157" spans="1:6">
      <c r="A157" s="57" t="s">
        <v>142</v>
      </c>
      <c r="B157" s="58" t="s">
        <v>141</v>
      </c>
      <c r="C157" s="59">
        <v>90867.7</v>
      </c>
      <c r="D157" s="59">
        <v>34893.4</v>
      </c>
      <c r="E157" s="60">
        <f t="shared" si="4"/>
        <v>38.4</v>
      </c>
      <c r="F157" s="29"/>
    </row>
    <row r="158" spans="1:6">
      <c r="A158" s="57" t="s">
        <v>144</v>
      </c>
      <c r="B158" s="58" t="s">
        <v>143</v>
      </c>
      <c r="C158" s="59">
        <v>10967.1</v>
      </c>
      <c r="D158" s="59">
        <v>4501</v>
      </c>
      <c r="E158" s="60">
        <f t="shared" si="4"/>
        <v>41</v>
      </c>
      <c r="F158" s="29"/>
    </row>
    <row r="159" spans="1:6">
      <c r="A159" s="57" t="s">
        <v>146</v>
      </c>
      <c r="B159" s="58" t="s">
        <v>145</v>
      </c>
      <c r="C159" s="59">
        <v>399.8</v>
      </c>
      <c r="D159" s="59">
        <v>0</v>
      </c>
      <c r="E159" s="60">
        <f t="shared" si="4"/>
        <v>0</v>
      </c>
      <c r="F159" s="29"/>
    </row>
    <row r="160" spans="1:6">
      <c r="A160" s="53" t="s">
        <v>148</v>
      </c>
      <c r="B160" s="58" t="s">
        <v>147</v>
      </c>
      <c r="C160" s="59">
        <v>7125.5</v>
      </c>
      <c r="D160" s="59">
        <v>2550.1</v>
      </c>
      <c r="E160" s="60">
        <f t="shared" si="4"/>
        <v>35.799999999999997</v>
      </c>
      <c r="F160" s="29"/>
    </row>
    <row r="161" spans="1:6">
      <c r="A161" s="57" t="s">
        <v>150</v>
      </c>
      <c r="B161" s="54" t="s">
        <v>149</v>
      </c>
      <c r="C161" s="55">
        <f>SUM(C162:C162)</f>
        <v>19847.599999999999</v>
      </c>
      <c r="D161" s="55">
        <f>SUM(D162:D162)</f>
        <v>7237.8</v>
      </c>
      <c r="E161" s="56">
        <f t="shared" si="4"/>
        <v>36.5</v>
      </c>
      <c r="F161" s="29"/>
    </row>
    <row r="162" spans="1:6">
      <c r="A162" s="53" t="s">
        <v>152</v>
      </c>
      <c r="B162" s="58" t="s">
        <v>151</v>
      </c>
      <c r="C162" s="59">
        <v>19847.599999999999</v>
      </c>
      <c r="D162" s="59">
        <v>7237.8</v>
      </c>
      <c r="E162" s="60">
        <f t="shared" si="4"/>
        <v>36.5</v>
      </c>
      <c r="F162" s="29"/>
    </row>
    <row r="163" spans="1:6">
      <c r="A163" s="57" t="s">
        <v>153</v>
      </c>
      <c r="B163" s="54">
        <v>1000</v>
      </c>
      <c r="C163" s="55">
        <f>SUM(C164:C168)</f>
        <v>78492.3</v>
      </c>
      <c r="D163" s="55">
        <f>SUM(D164:D168)</f>
        <v>29899.9</v>
      </c>
      <c r="E163" s="56">
        <f t="shared" si="4"/>
        <v>38.1</v>
      </c>
      <c r="F163" s="29"/>
    </row>
    <row r="164" spans="1:6">
      <c r="A164" s="57" t="s">
        <v>154</v>
      </c>
      <c r="B164" s="58">
        <v>1001</v>
      </c>
      <c r="C164" s="59">
        <v>2511.9</v>
      </c>
      <c r="D164" s="59">
        <v>869.2</v>
      </c>
      <c r="E164" s="60">
        <f t="shared" si="4"/>
        <v>34.6</v>
      </c>
      <c r="F164" s="29"/>
    </row>
    <row r="165" spans="1:6">
      <c r="A165" s="57" t="s">
        <v>155</v>
      </c>
      <c r="B165" s="58">
        <v>1002</v>
      </c>
      <c r="C165" s="59">
        <v>12524.9</v>
      </c>
      <c r="D165" s="59">
        <v>5209</v>
      </c>
      <c r="E165" s="60">
        <f t="shared" si="4"/>
        <v>41.6</v>
      </c>
      <c r="F165" s="29"/>
    </row>
    <row r="166" spans="1:6">
      <c r="A166" s="57" t="s">
        <v>156</v>
      </c>
      <c r="B166" s="58">
        <v>1003</v>
      </c>
      <c r="C166" s="59">
        <v>20683.400000000001</v>
      </c>
      <c r="D166" s="59">
        <v>9545.2999999999993</v>
      </c>
      <c r="E166" s="60">
        <f t="shared" si="4"/>
        <v>46.1</v>
      </c>
      <c r="F166" s="29"/>
    </row>
    <row r="167" spans="1:6">
      <c r="A167" s="57" t="s">
        <v>157</v>
      </c>
      <c r="B167" s="58">
        <v>1004</v>
      </c>
      <c r="C167" s="59">
        <v>38884.800000000003</v>
      </c>
      <c r="D167" s="59">
        <v>12649.4</v>
      </c>
      <c r="E167" s="60">
        <f t="shared" si="4"/>
        <v>32.5</v>
      </c>
      <c r="F167" s="29"/>
    </row>
    <row r="168" spans="1:6">
      <c r="A168" s="53" t="s">
        <v>158</v>
      </c>
      <c r="B168" s="58">
        <v>1006</v>
      </c>
      <c r="C168" s="59">
        <v>3887.3</v>
      </c>
      <c r="D168" s="59">
        <v>1627</v>
      </c>
      <c r="E168" s="60">
        <f t="shared" si="4"/>
        <v>41.9</v>
      </c>
      <c r="F168" s="29"/>
    </row>
    <row r="169" spans="1:6">
      <c r="A169" s="57" t="s">
        <v>159</v>
      </c>
      <c r="B169" s="54">
        <v>1100</v>
      </c>
      <c r="C169" s="55">
        <f>SUM(C170:C171)</f>
        <v>740</v>
      </c>
      <c r="D169" s="55">
        <f>D170+D171</f>
        <v>38.299999999999997</v>
      </c>
      <c r="E169" s="56">
        <f t="shared" si="4"/>
        <v>5.2</v>
      </c>
      <c r="F169" s="29"/>
    </row>
    <row r="170" spans="1:6">
      <c r="A170" s="57" t="s">
        <v>972</v>
      </c>
      <c r="B170" s="58" t="s">
        <v>971</v>
      </c>
      <c r="C170" s="59"/>
      <c r="D170" s="59">
        <v>0</v>
      </c>
      <c r="E170" s="60"/>
      <c r="F170" s="29"/>
    </row>
    <row r="171" spans="1:6" ht="24">
      <c r="A171" s="53" t="s">
        <v>160</v>
      </c>
      <c r="B171" s="58" t="s">
        <v>970</v>
      </c>
      <c r="C171" s="59">
        <v>740</v>
      </c>
      <c r="D171" s="59">
        <v>38.299999999999997</v>
      </c>
      <c r="E171" s="60">
        <f t="shared" si="4"/>
        <v>5.2</v>
      </c>
      <c r="F171" s="29"/>
    </row>
    <row r="172" spans="1:6" ht="22.5">
      <c r="A172" s="57" t="s">
        <v>161</v>
      </c>
      <c r="B172" s="54">
        <v>1300</v>
      </c>
      <c r="C172" s="55">
        <f>SUM(C173:C173)</f>
        <v>5.3</v>
      </c>
      <c r="D172" s="55">
        <f>SUM(D173:D173)</f>
        <v>0.9</v>
      </c>
      <c r="E172" s="56">
        <f>ROUND(D172/C172*100,1)</f>
        <v>17</v>
      </c>
      <c r="F172" s="29"/>
    </row>
    <row r="173" spans="1:6">
      <c r="A173" s="57"/>
      <c r="B173" s="58">
        <v>1301</v>
      </c>
      <c r="C173" s="59">
        <v>5.3</v>
      </c>
      <c r="D173" s="59">
        <v>0.9</v>
      </c>
      <c r="E173" s="56">
        <f t="shared" si="4"/>
        <v>17</v>
      </c>
      <c r="F173" s="29"/>
    </row>
    <row r="174" spans="1:6">
      <c r="A174" s="53" t="s">
        <v>162</v>
      </c>
      <c r="B174" s="58"/>
      <c r="C174" s="55">
        <f>C135+C142+C144+C146+C150+C155+C161+C163+C169+C172</f>
        <v>325139.40000000002</v>
      </c>
      <c r="D174" s="55">
        <f>D135+D142+D144+D146+D150+D155+D161+D163+D169+D172</f>
        <v>109029.90000000001</v>
      </c>
      <c r="E174" s="56">
        <f>ROUND(D174/C174*100,1)</f>
        <v>33.5</v>
      </c>
      <c r="F174" s="29"/>
    </row>
    <row r="175" spans="1:6">
      <c r="A175" s="62" t="s">
        <v>163</v>
      </c>
      <c r="B175" s="61"/>
      <c r="C175" s="55">
        <f>C132-C174</f>
        <v>-5505.0999999999767</v>
      </c>
      <c r="D175" s="55">
        <f>D132-D174</f>
        <v>-124.39999999999418</v>
      </c>
      <c r="E175" s="56"/>
      <c r="F175" s="29"/>
    </row>
    <row r="176" spans="1:6">
      <c r="A176" s="66" t="s">
        <v>164</v>
      </c>
      <c r="B176" s="63"/>
      <c r="C176" s="64">
        <f>C177+C189+C194</f>
        <v>5505.1000000000349</v>
      </c>
      <c r="D176" s="64">
        <f>D177+D189+D194</f>
        <v>124.39999999999418</v>
      </c>
      <c r="E176" s="65"/>
      <c r="F176" s="29"/>
    </row>
    <row r="177" spans="1:6" ht="14.25" customHeight="1">
      <c r="A177" s="69" t="s">
        <v>166</v>
      </c>
      <c r="B177" s="67" t="s">
        <v>165</v>
      </c>
      <c r="C177" s="68">
        <f>C178</f>
        <v>-3403.7</v>
      </c>
      <c r="D177" s="68">
        <f>D178</f>
        <v>-1583.3</v>
      </c>
      <c r="E177" s="22"/>
      <c r="F177" s="29"/>
    </row>
    <row r="178" spans="1:6" ht="11.25" customHeight="1">
      <c r="A178" s="69" t="s">
        <v>168</v>
      </c>
      <c r="B178" s="58" t="s">
        <v>167</v>
      </c>
      <c r="C178" s="70">
        <f>C186</f>
        <v>-3403.7</v>
      </c>
      <c r="D178" s="70">
        <f>D186</f>
        <v>-1583.3</v>
      </c>
      <c r="E178" s="19"/>
      <c r="F178" s="29"/>
    </row>
    <row r="179" spans="1:6" ht="22.5">
      <c r="A179" s="69" t="s">
        <v>170</v>
      </c>
      <c r="B179" s="58" t="s">
        <v>169</v>
      </c>
      <c r="C179" s="70"/>
      <c r="D179" s="70"/>
      <c r="E179" s="19"/>
      <c r="F179" s="29"/>
    </row>
    <row r="180" spans="1:6" ht="22.5">
      <c r="A180" s="69" t="s">
        <v>172</v>
      </c>
      <c r="B180" s="58" t="s">
        <v>171</v>
      </c>
      <c r="C180" s="70"/>
      <c r="D180" s="70"/>
      <c r="E180" s="19"/>
    </row>
    <row r="181" spans="1:6" ht="22.5">
      <c r="A181" s="69" t="s">
        <v>174</v>
      </c>
      <c r="B181" s="58" t="s">
        <v>173</v>
      </c>
      <c r="C181" s="70"/>
      <c r="D181" s="70"/>
      <c r="E181" s="19"/>
    </row>
    <row r="182" spans="1:6" ht="12.75" customHeight="1">
      <c r="A182" s="69" t="s">
        <v>176</v>
      </c>
      <c r="B182" s="58" t="s">
        <v>175</v>
      </c>
      <c r="C182" s="70">
        <v>0</v>
      </c>
      <c r="D182" s="70"/>
      <c r="E182" s="19"/>
    </row>
    <row r="183" spans="1:6" ht="23.25" customHeight="1">
      <c r="A183" s="69" t="s">
        <v>178</v>
      </c>
      <c r="B183" s="58" t="s">
        <v>177</v>
      </c>
      <c r="C183" s="70"/>
      <c r="D183" s="70"/>
      <c r="E183" s="19"/>
    </row>
    <row r="184" spans="1:6" ht="23.25" customHeight="1">
      <c r="A184" s="69" t="s">
        <v>179</v>
      </c>
      <c r="B184" s="58" t="s">
        <v>974</v>
      </c>
      <c r="C184" s="70"/>
      <c r="D184" s="70"/>
      <c r="E184" s="19"/>
    </row>
    <row r="185" spans="1:6" ht="21.75" customHeight="1">
      <c r="A185" s="69" t="s">
        <v>181</v>
      </c>
      <c r="B185" s="58" t="s">
        <v>180</v>
      </c>
      <c r="C185" s="70">
        <v>0</v>
      </c>
      <c r="D185" s="70">
        <v>0</v>
      </c>
      <c r="E185" s="19"/>
    </row>
    <row r="186" spans="1:6" ht="25.5" customHeight="1">
      <c r="A186" s="69" t="s">
        <v>183</v>
      </c>
      <c r="B186" s="58" t="s">
        <v>182</v>
      </c>
      <c r="C186" s="70">
        <f>SUM(C187)</f>
        <v>-3403.7</v>
      </c>
      <c r="D186" s="70">
        <f>D187</f>
        <v>-1583.3</v>
      </c>
      <c r="E186" s="19"/>
    </row>
    <row r="187" spans="1:6" ht="23.25" customHeight="1">
      <c r="A187" s="69" t="s">
        <v>185</v>
      </c>
      <c r="B187" s="58" t="s">
        <v>184</v>
      </c>
      <c r="C187" s="70">
        <f>C188</f>
        <v>-3403.7</v>
      </c>
      <c r="D187" s="70">
        <f>D188</f>
        <v>-1583.3</v>
      </c>
      <c r="E187" s="19"/>
    </row>
    <row r="188" spans="1:6" ht="23.25" customHeight="1">
      <c r="A188" s="69" t="s">
        <v>187</v>
      </c>
      <c r="B188" s="58" t="s">
        <v>186</v>
      </c>
      <c r="C188" s="70">
        <v>-3403.7</v>
      </c>
      <c r="D188" s="70">
        <v>-1583.3</v>
      </c>
      <c r="E188" s="19"/>
    </row>
    <row r="189" spans="1:6">
      <c r="A189" s="69" t="s">
        <v>189</v>
      </c>
      <c r="B189" s="58" t="s">
        <v>188</v>
      </c>
      <c r="C189" s="70">
        <f>C190</f>
        <v>-327410.89999999997</v>
      </c>
      <c r="D189" s="70">
        <f>D190</f>
        <v>-108905.5</v>
      </c>
      <c r="E189" s="19"/>
    </row>
    <row r="190" spans="1:6">
      <c r="A190" s="69" t="s">
        <v>189</v>
      </c>
      <c r="B190" s="58" t="s">
        <v>190</v>
      </c>
      <c r="C190" s="70">
        <f>C191</f>
        <v>-327410.89999999997</v>
      </c>
      <c r="D190" s="70">
        <f>D191</f>
        <v>-108905.5</v>
      </c>
      <c r="E190" s="19"/>
    </row>
    <row r="191" spans="1:6" ht="24.75" customHeight="1">
      <c r="A191" s="69" t="s">
        <v>192</v>
      </c>
      <c r="B191" s="58" t="s">
        <v>191</v>
      </c>
      <c r="C191" s="70">
        <f>C192+C193</f>
        <v>-327410.89999999997</v>
      </c>
      <c r="D191" s="70">
        <f>D192+D193</f>
        <v>-108905.5</v>
      </c>
      <c r="E191" s="19"/>
    </row>
    <row r="192" spans="1:6" ht="24" customHeight="1">
      <c r="A192" s="69" t="s">
        <v>194</v>
      </c>
      <c r="B192" s="58" t="s">
        <v>193</v>
      </c>
      <c r="C192" s="70">
        <v>-272138.09999999998</v>
      </c>
      <c r="D192" s="70">
        <v>-99398.8</v>
      </c>
      <c r="E192" s="19"/>
    </row>
    <row r="193" spans="1:5" ht="23.25" customHeight="1">
      <c r="A193" s="69" t="s">
        <v>196</v>
      </c>
      <c r="B193" s="58" t="s">
        <v>195</v>
      </c>
      <c r="C193" s="70">
        <v>-55272.800000000003</v>
      </c>
      <c r="D193" s="70">
        <v>-9506.7000000000007</v>
      </c>
      <c r="E193" s="19"/>
    </row>
    <row r="194" spans="1:5" ht="15" customHeight="1">
      <c r="A194" s="69" t="s">
        <v>197</v>
      </c>
      <c r="B194" s="58" t="s">
        <v>188</v>
      </c>
      <c r="C194" s="70">
        <f>C195</f>
        <v>336319.7</v>
      </c>
      <c r="D194" s="70">
        <f>D195</f>
        <v>110613.2</v>
      </c>
      <c r="E194" s="19"/>
    </row>
    <row r="195" spans="1:5">
      <c r="A195" s="69" t="s">
        <v>199</v>
      </c>
      <c r="B195" s="58" t="s">
        <v>198</v>
      </c>
      <c r="C195" s="70">
        <f>C197</f>
        <v>336319.7</v>
      </c>
      <c r="D195" s="70">
        <f>D197</f>
        <v>110613.2</v>
      </c>
      <c r="E195" s="19"/>
    </row>
    <row r="196" spans="1:5">
      <c r="A196" s="69" t="s">
        <v>200</v>
      </c>
      <c r="B196" s="58" t="s">
        <v>198</v>
      </c>
      <c r="C196" s="70"/>
      <c r="D196" s="70"/>
      <c r="E196" s="19"/>
    </row>
    <row r="197" spans="1:5" ht="15.75" customHeight="1">
      <c r="A197" s="69" t="s">
        <v>202</v>
      </c>
      <c r="B197" s="58" t="s">
        <v>201</v>
      </c>
      <c r="C197" s="70">
        <f>C198+C199</f>
        <v>336319.7</v>
      </c>
      <c r="D197" s="70">
        <f>D198+D199</f>
        <v>110613.2</v>
      </c>
      <c r="E197" s="19"/>
    </row>
    <row r="198" spans="1:5" ht="27" customHeight="1">
      <c r="A198" s="69" t="s">
        <v>1060</v>
      </c>
      <c r="B198" s="58" t="s">
        <v>203</v>
      </c>
      <c r="C198" s="70">
        <v>276537.3</v>
      </c>
      <c r="D198" s="70">
        <v>97993.9</v>
      </c>
      <c r="E198" s="19"/>
    </row>
    <row r="199" spans="1:5" ht="26.25" customHeight="1">
      <c r="A199" s="69" t="s">
        <v>204</v>
      </c>
      <c r="B199" s="58" t="s">
        <v>203</v>
      </c>
      <c r="C199" s="70">
        <v>59782.400000000001</v>
      </c>
      <c r="D199" s="70">
        <v>12619.3</v>
      </c>
      <c r="E199" s="19"/>
    </row>
    <row r="200" spans="1:5" ht="72" hidden="1">
      <c r="A200" s="71" t="s">
        <v>206</v>
      </c>
      <c r="B200" s="58" t="s">
        <v>205</v>
      </c>
      <c r="C200" s="70">
        <v>54825.1</v>
      </c>
      <c r="D200" s="70">
        <v>1100.9000000000001</v>
      </c>
      <c r="E200" s="19"/>
    </row>
    <row r="201" spans="1:5" ht="36">
      <c r="A201" s="73" t="s">
        <v>208</v>
      </c>
      <c r="B201" s="58" t="s">
        <v>207</v>
      </c>
      <c r="C201" s="72"/>
      <c r="D201" s="72"/>
      <c r="E201" s="28"/>
    </row>
    <row r="202" spans="1:5" ht="36">
      <c r="A202" s="73" t="s">
        <v>210</v>
      </c>
      <c r="B202" s="18" t="s">
        <v>209</v>
      </c>
      <c r="C202" s="72"/>
      <c r="D202" s="72"/>
      <c r="E202" s="65"/>
    </row>
    <row r="203" spans="1:5" hidden="1">
      <c r="A203" s="66" t="s">
        <v>212</v>
      </c>
      <c r="B203" s="18" t="s">
        <v>211</v>
      </c>
      <c r="C203" s="72"/>
      <c r="D203" s="72"/>
      <c r="E203" s="65"/>
    </row>
    <row r="204" spans="1:5">
      <c r="A204" s="76"/>
      <c r="B204" s="74" t="s">
        <v>213</v>
      </c>
      <c r="C204" s="64">
        <v>8908.9</v>
      </c>
      <c r="D204" s="64">
        <v>1707.7</v>
      </c>
      <c r="E204" s="75"/>
    </row>
    <row r="205" spans="1:5" hidden="1">
      <c r="A205" s="76"/>
      <c r="B205" s="76"/>
    </row>
    <row r="206" spans="1:5" hidden="1">
      <c r="A206" s="76"/>
      <c r="B206" s="76"/>
    </row>
    <row r="207" spans="1:5" hidden="1">
      <c r="A207" s="77"/>
      <c r="B207" s="76"/>
    </row>
    <row r="208" spans="1:5">
      <c r="A208" s="80" t="s">
        <v>214</v>
      </c>
      <c r="B208" s="78"/>
      <c r="C208" s="79"/>
      <c r="D208" s="79"/>
    </row>
    <row r="209" spans="2:5">
      <c r="B209" s="78"/>
      <c r="C209" s="79"/>
      <c r="D209" s="81" t="s">
        <v>215</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0" t="s">
        <v>216</v>
      </c>
      <c r="B1" s="120"/>
      <c r="C1" s="120"/>
      <c r="D1" s="120"/>
      <c r="E1" s="120"/>
      <c r="F1" s="120"/>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2020-06-10T08:26:18Z</dcterms:modified>
</cp:coreProperties>
</file>